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slavskaj\Documents\uzivatel\2024\kalkulacky\sablonyII\"/>
    </mc:Choice>
  </mc:AlternateContent>
  <xr:revisionPtr revIDLastSave="0" documentId="13_ncr:1_{B04D8BC5-C0F1-4B8F-A858-F9138C8D51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Úvodní strana" sheetId="12" r:id="rId1"/>
    <sheet name="Souhrn" sheetId="30" r:id="rId2"/>
    <sheet name="MŠ" sheetId="22" r:id="rId3"/>
    <sheet name="ZŠ" sheetId="23" r:id="rId4"/>
    <sheet name="ŠD" sheetId="24" r:id="rId5"/>
    <sheet name="ŠK" sheetId="25" r:id="rId6"/>
    <sheet name="SVČ" sheetId="26" r:id="rId7"/>
    <sheet name="ZUŠ" sheetId="27" r:id="rId8"/>
    <sheet name="data" sheetId="29" state="hidden" r:id="rId9"/>
  </sheets>
  <definedNames>
    <definedName name="_Hlk103513172" localSheetId="1">Souhrn!#REF!</definedName>
    <definedName name="_Toc451172786" localSheetId="1">Souhrn!$B$27</definedName>
    <definedName name="_Toc451172787" localSheetId="1">Souhrn!$C$27</definedName>
    <definedName name="ICT">data!#REF!</definedName>
    <definedName name="_xlnm.Print_Area" localSheetId="0">'Úvodní strana'!$B$2:$P$50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6" l="1"/>
  <c r="C10" i="27"/>
  <c r="C9" i="27"/>
  <c r="C8" i="27"/>
  <c r="C9" i="26"/>
  <c r="C8" i="26"/>
  <c r="C10" i="25"/>
  <c r="C9" i="25"/>
  <c r="C8" i="25"/>
  <c r="C10" i="24"/>
  <c r="C9" i="24"/>
  <c r="C8" i="24"/>
  <c r="N9" i="24"/>
  <c r="K9" i="24"/>
  <c r="L9" i="24" s="1"/>
  <c r="N9" i="25"/>
  <c r="K9" i="25"/>
  <c r="L9" i="25" s="1"/>
  <c r="P9" i="25" s="1"/>
  <c r="K2" i="25"/>
  <c r="K2" i="24"/>
  <c r="J9" i="23"/>
  <c r="P9" i="24" l="1"/>
  <c r="O9" i="24"/>
  <c r="O9" i="25"/>
  <c r="C12" i="23" l="1"/>
  <c r="C11" i="23"/>
  <c r="C13" i="23"/>
  <c r="C10" i="23"/>
  <c r="C9" i="23"/>
  <c r="C8" i="23"/>
  <c r="C10" i="22"/>
  <c r="N25" i="30" l="1"/>
  <c r="N22" i="30"/>
  <c r="C14" i="22"/>
  <c r="C13" i="22"/>
  <c r="C12" i="22"/>
  <c r="C11" i="22"/>
  <c r="C9" i="22"/>
  <c r="C8" i="22"/>
  <c r="J10" i="22" l="1"/>
  <c r="K10" i="22" s="1"/>
  <c r="L10" i="22" s="1"/>
  <c r="P10" i="22" s="1"/>
  <c r="F8" i="30" l="1"/>
  <c r="J8" i="23" l="1"/>
  <c r="K8" i="23" s="1"/>
  <c r="J8" i="22"/>
  <c r="K8" i="22" s="1"/>
  <c r="J9" i="22"/>
  <c r="K9" i="22" s="1"/>
  <c r="J10" i="23" l="1"/>
  <c r="J11" i="22"/>
  <c r="K11" i="22" s="1"/>
  <c r="K10" i="25" l="1"/>
  <c r="K8" i="25"/>
  <c r="K10" i="24"/>
  <c r="K8" i="24"/>
  <c r="K14" i="22"/>
  <c r="K13" i="22"/>
  <c r="K12" i="22"/>
  <c r="K11" i="23"/>
  <c r="K6" i="22" l="1"/>
  <c r="G5" i="22" s="1"/>
  <c r="K6" i="23"/>
  <c r="G5" i="23" s="1"/>
  <c r="K6" i="24"/>
  <c r="G5" i="24" s="1"/>
  <c r="K6" i="25"/>
  <c r="G5" i="25" s="1"/>
  <c r="K6" i="27"/>
  <c r="G5" i="27" s="1"/>
  <c r="K6" i="26"/>
  <c r="G5" i="26" s="1"/>
  <c r="N10" i="24" l="1"/>
  <c r="N8" i="24"/>
  <c r="N10" i="25"/>
  <c r="N8" i="25"/>
  <c r="K8" i="27" l="1"/>
  <c r="K9" i="27"/>
  <c r="K8" i="26"/>
  <c r="K9" i="26"/>
  <c r="K10" i="23"/>
  <c r="K10" i="27" l="1"/>
  <c r="K10" i="26"/>
  <c r="K13" i="23"/>
  <c r="K12" i="23"/>
  <c r="K9" i="23"/>
  <c r="L8" i="25" l="1"/>
  <c r="P8" i="25" s="1"/>
  <c r="L11" i="23"/>
  <c r="P11" i="23" s="1"/>
  <c r="L10" i="26"/>
  <c r="L8" i="26"/>
  <c r="L13" i="23"/>
  <c r="P13" i="23" s="1"/>
  <c r="L9" i="23"/>
  <c r="P9" i="23" s="1"/>
  <c r="L10" i="25"/>
  <c r="P10" i="25" s="1"/>
  <c r="L9" i="27"/>
  <c r="M9" i="27" s="1"/>
  <c r="L8" i="23"/>
  <c r="L10" i="23"/>
  <c r="P10" i="23" s="1"/>
  <c r="L12" i="23"/>
  <c r="L10" i="27"/>
  <c r="L9" i="26"/>
  <c r="M9" i="26" s="1"/>
  <c r="L8" i="27"/>
  <c r="L8" i="24"/>
  <c r="P8" i="24" s="1"/>
  <c r="L10" i="24"/>
  <c r="I12" i="24" s="1"/>
  <c r="M10" i="27" l="1"/>
  <c r="F12" i="27"/>
  <c r="I12" i="27"/>
  <c r="M8" i="27"/>
  <c r="E12" i="27"/>
  <c r="L12" i="27"/>
  <c r="M10" i="26"/>
  <c r="F12" i="26"/>
  <c r="I12" i="26"/>
  <c r="M8" i="26"/>
  <c r="E12" i="26"/>
  <c r="L12" i="26"/>
  <c r="E15" i="23"/>
  <c r="L15" i="23"/>
  <c r="P8" i="23"/>
  <c r="I15" i="23"/>
  <c r="F15" i="23"/>
  <c r="P10" i="24"/>
  <c r="F12" i="24"/>
  <c r="P12" i="23"/>
  <c r="F12" i="25"/>
  <c r="I12" i="25"/>
  <c r="L12" i="25"/>
  <c r="E12" i="24"/>
  <c r="L12" i="24"/>
  <c r="E12" i="25"/>
  <c r="O10" i="25"/>
  <c r="O8" i="24"/>
  <c r="O8" i="25"/>
  <c r="O10" i="24"/>
  <c r="L11" i="25"/>
  <c r="K5" i="25" s="1"/>
  <c r="L11" i="27"/>
  <c r="L14" i="23"/>
  <c r="L11" i="24"/>
  <c r="L11" i="26"/>
  <c r="H8" i="30" l="1"/>
  <c r="J23" i="30"/>
  <c r="B12" i="24"/>
  <c r="B15" i="23"/>
  <c r="B12" i="27"/>
  <c r="B12" i="25"/>
  <c r="B12" i="26"/>
  <c r="O11" i="25"/>
  <c r="O7" i="25" s="1"/>
  <c r="O11" i="24"/>
  <c r="O7" i="24" s="1"/>
  <c r="L7" i="25"/>
  <c r="K11" i="25"/>
  <c r="K7" i="25" s="1"/>
  <c r="L7" i="26"/>
  <c r="K5" i="26"/>
  <c r="K11" i="26"/>
  <c r="K7" i="26" s="1"/>
  <c r="L7" i="24"/>
  <c r="K5" i="24"/>
  <c r="K11" i="24"/>
  <c r="K7" i="24" s="1"/>
  <c r="L7" i="23"/>
  <c r="G14" i="23" s="1"/>
  <c r="G7" i="23" s="1"/>
  <c r="K5" i="23"/>
  <c r="K14" i="23"/>
  <c r="K7" i="23" s="1"/>
  <c r="L7" i="27"/>
  <c r="K5" i="27"/>
  <c r="K11" i="27"/>
  <c r="K7" i="27" s="1"/>
  <c r="G11" i="25" l="1"/>
  <c r="G7" i="25" s="1"/>
  <c r="I11" i="25"/>
  <c r="I7" i="25" s="1"/>
  <c r="G11" i="24"/>
  <c r="G7" i="24" s="1"/>
  <c r="I11" i="24"/>
  <c r="I7" i="24" s="1"/>
  <c r="I11" i="27"/>
  <c r="I7" i="27" s="1"/>
  <c r="G11" i="27"/>
  <c r="G7" i="27" s="1"/>
  <c r="I14" i="23"/>
  <c r="I7" i="23" s="1"/>
  <c r="G11" i="26"/>
  <c r="G7" i="26" s="1"/>
  <c r="I11" i="26"/>
  <c r="I7" i="26" s="1"/>
  <c r="L14" i="22" l="1"/>
  <c r="P14" i="22" s="1"/>
  <c r="L12" i="22"/>
  <c r="L8" i="22"/>
  <c r="L11" i="22"/>
  <c r="P11" i="22" s="1"/>
  <c r="L9" i="22"/>
  <c r="P9" i="22" s="1"/>
  <c r="L13" i="22"/>
  <c r="P13" i="22" s="1"/>
  <c r="P12" i="22" l="1"/>
  <c r="J16" i="22"/>
  <c r="E16" i="22" s="1"/>
  <c r="P8" i="22"/>
  <c r="I16" i="22"/>
  <c r="F16" i="22" s="1"/>
  <c r="L20" i="30" s="1"/>
  <c r="H20" i="30"/>
  <c r="H23" i="30"/>
  <c r="L15" i="22"/>
  <c r="K5" i="22" s="1"/>
  <c r="L23" i="30" l="1"/>
  <c r="L25" i="30" s="1"/>
  <c r="B16" i="22"/>
  <c r="F23" i="30"/>
  <c r="H25" i="30" s="1"/>
  <c r="J25" i="30" s="1"/>
  <c r="F20" i="30"/>
  <c r="K15" i="22"/>
  <c r="K7" i="22" s="1"/>
  <c r="L7" i="22"/>
  <c r="J8" i="30" s="1"/>
  <c r="L14" i="30" s="1"/>
  <c r="L13" i="30" l="1"/>
  <c r="H22" i="30"/>
  <c r="L22" i="30" s="1"/>
  <c r="L8" i="30"/>
  <c r="L7" i="30"/>
  <c r="G15" i="22"/>
  <c r="G7" i="22" s="1"/>
  <c r="I15" i="22"/>
  <c r="I7" i="22" s="1"/>
</calcChain>
</file>

<file path=xl/sharedStrings.xml><?xml version="1.0" encoding="utf-8"?>
<sst xmlns="http://schemas.openxmlformats.org/spreadsheetml/2006/main" count="210" uniqueCount="140">
  <si>
    <t>POSTUP:</t>
  </si>
  <si>
    <t>3.</t>
  </si>
  <si>
    <t>1.</t>
  </si>
  <si>
    <t>2.</t>
  </si>
  <si>
    <t>Minimální dotace</t>
  </si>
  <si>
    <t>Maximální dotace</t>
  </si>
  <si>
    <t>Cena jedné šablony
(v Kč)</t>
  </si>
  <si>
    <t>Požadováno celkem 
(v Kč)</t>
  </si>
  <si>
    <t>Požadováno šablon (v tomto sloupci vyplňte 
počet šablon)</t>
  </si>
  <si>
    <t>Speciální škola</t>
  </si>
  <si>
    <t>Ne</t>
  </si>
  <si>
    <t>4.</t>
  </si>
  <si>
    <t>Hodnoty nekopírujte a nepřesunujte, vždy je ručně vepište.</t>
  </si>
  <si>
    <t>5.</t>
  </si>
  <si>
    <t>V kalkulačce vyplňujte vždy pouze "BÍLÁ" pole.</t>
  </si>
  <si>
    <t>zpět na hlavní stranu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</si>
  <si>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</si>
  <si>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>Základní škola</t>
  </si>
  <si>
    <t>Mateřská škola</t>
  </si>
  <si>
    <t>Školní družina</t>
  </si>
  <si>
    <t>Školní klub</t>
  </si>
  <si>
    <t>Středisko volného času</t>
  </si>
  <si>
    <t>Základní umělecká škola</t>
  </si>
  <si>
    <t>6.</t>
  </si>
  <si>
    <t>7.</t>
  </si>
  <si>
    <t>8.</t>
  </si>
  <si>
    <t>zpět na úvodní stranu</t>
  </si>
  <si>
    <t>Za MŠ finance celkem</t>
  </si>
  <si>
    <t>Za ZŠ finance celkem</t>
  </si>
  <si>
    <t>Za ŠD finance celkem</t>
  </si>
  <si>
    <t>Za ŠK finance celkem</t>
  </si>
  <si>
    <t>Za SVČ finance celkem</t>
  </si>
  <si>
    <t>Za ZUŠ finance celkem</t>
  </si>
  <si>
    <t>9.</t>
  </si>
  <si>
    <t>Celkem požadováno</t>
  </si>
  <si>
    <t xml:space="preserve">  Za projekt celkem</t>
  </si>
  <si>
    <t>Celkem za ŠD i ŠK</t>
  </si>
  <si>
    <t>šablon</t>
  </si>
  <si>
    <t>Kč</t>
  </si>
  <si>
    <t>K A L K U L A Č K A  Š A B L O N</t>
  </si>
  <si>
    <t>2.3</t>
  </si>
  <si>
    <t>2.2</t>
  </si>
  <si>
    <t>Školní asistent MŠ</t>
  </si>
  <si>
    <t>Sociální pedagog MŠ</t>
  </si>
  <si>
    <t>Dvojjazyčný asistent MŠ</t>
  </si>
  <si>
    <t>Vzdělávání pracovníků ve vzdělávání MŠ</t>
  </si>
  <si>
    <t>Inovativní vzdělávání dětí v MŠ</t>
  </si>
  <si>
    <t>Školní asistent ZŠ</t>
  </si>
  <si>
    <t>Kariérový poradce ZŠ</t>
  </si>
  <si>
    <t>Dvojjazyčný asistent ZŠ</t>
  </si>
  <si>
    <t>Vzdělávání pracovníků ve vzdělávání ZŠ</t>
  </si>
  <si>
    <t>Vzdělávání pracovníků ve vzdělávání ŠD/ŠK</t>
  </si>
  <si>
    <t>Vzdělávání pracovníků ve vzdělávání SVČ</t>
  </si>
  <si>
    <t>Odborně zaměřená tematická a komunitní setkávání v SVČ</t>
  </si>
  <si>
    <t>Vzdělávání pracovníků ve vzdělávání ZUŠ</t>
  </si>
  <si>
    <t>Odborně zaměřená tematická a komunitní setkávání v ZUŠ</t>
  </si>
  <si>
    <t>Počet měsíců využití personální pozice</t>
  </si>
  <si>
    <t>V menu níže postupně zvolte ty subjekty, pro které volíte šablony.</t>
  </si>
  <si>
    <t xml:space="preserve">Doporučení pro vyplňování kalkulačky šablon: </t>
  </si>
  <si>
    <t xml:space="preserve">    Jak šablona přispívá k naplňování cílů Koncepce rozvoje školy</t>
  </si>
  <si>
    <t xml:space="preserve">     Jak šablona přispívá k naplňování cílů Koncepce rozvoje školy</t>
  </si>
  <si>
    <t>Inovativní vzdělávání žáků v ZŠ</t>
  </si>
  <si>
    <t>Počet účastníků</t>
  </si>
  <si>
    <t>Inovativní vzdělávání žáků v ZUŠ</t>
  </si>
  <si>
    <t>Postupně u jednotlivých subjektů, pro které budete v projektu realizovat aktivity, navolte požadovaný počet šablon. Počet šablon nesmí překročit maximální možnou dotaci subjektu.</t>
  </si>
  <si>
    <t xml:space="preserve">     Jak šablona přispívá k naplňování cílů Koncepce rozvoje školského zařízení</t>
  </si>
  <si>
    <t>Inovativní vzdělávání účastníků zájmového vzdělávání v ŠD/ŠK</t>
  </si>
  <si>
    <t>Inovativní vzdělávání účastníků zájmového vzdělávání v SVČ</t>
  </si>
  <si>
    <t>* Vyberte, zda je subjekt zřízen samostatně nebo ne. Samostatně je míněno ve smyslu výzvy: Pokud je dané školské zařízení zřízeno samostatně nebo pokud je součástí právnické osoby žadatele střední škola (tj. pokud součástí právnické osoby není ZŠ nebo MŠ).</t>
  </si>
  <si>
    <t>Samostatně zřízený ŠK *</t>
  </si>
  <si>
    <t>Samostatně zřízená ŠD*</t>
  </si>
  <si>
    <t>Plánovaný úvazek</t>
  </si>
  <si>
    <t>Počet žáků</t>
  </si>
  <si>
    <t>Počet dětí</t>
  </si>
  <si>
    <t>Red_izo</t>
  </si>
  <si>
    <t xml:space="preserve">  Název školy</t>
  </si>
  <si>
    <r>
      <t xml:space="preserve">Kalkulačka šablon počítá výši dotace projektu a jednotlivých šablon a další povinné položky při vyplňování žádosti o podporu v IS KP21+.
Řídicí orgán upozorňuje, že jednotlivé šablony je nutné vybírat tak, aby byla dodržena podmínka výzvy pro minimální a maximální výši finanční podpory na jeden projekt: 
</t>
    </r>
    <r>
      <rPr>
        <b/>
        <sz val="10"/>
        <color theme="1"/>
        <rFont val="Segoe UI"/>
        <family val="2"/>
        <charset val="238"/>
      </rPr>
      <t>Minimální výše</t>
    </r>
    <r>
      <rPr>
        <sz val="10"/>
        <color theme="1"/>
        <rFont val="Segoe UI"/>
        <family val="2"/>
        <charset val="238"/>
      </rPr>
      <t xml:space="preserve">: 100 000 Kč 
</t>
    </r>
    <r>
      <rPr>
        <b/>
        <sz val="10"/>
        <color theme="1"/>
        <rFont val="Segoe UI"/>
        <family val="2"/>
        <charset val="238"/>
      </rPr>
      <t>Maximální výše</t>
    </r>
    <r>
      <rPr>
        <sz val="10"/>
        <color theme="1"/>
        <rFont val="Segoe UI"/>
        <family val="2"/>
        <charset val="238"/>
      </rPr>
      <t xml:space="preserve">: maximální výše finanční podpory na jeden projekt se stanoví dle postupů uvedených v příloze č. 2 výzvy
</t>
    </r>
    <r>
      <rPr>
        <sz val="10"/>
        <rFont val="Segoe UI"/>
        <family val="2"/>
        <charset val="238"/>
      </rPr>
      <t>Pro vyplnění žádosti o podporu je stěžejní počet dětí/žáků/účastníků zájmového vzdělávání, který je uveden v seznamech zveřejněných u vyhlášené výzvy na webových stránkách OP JAK.</t>
    </r>
  </si>
  <si>
    <r>
      <t xml:space="preserve">Kategorie intervencí:  </t>
    </r>
    <r>
      <rPr>
        <sz val="10"/>
        <color theme="1"/>
        <rFont val="Segoe UI"/>
        <family val="2"/>
        <charset val="238"/>
      </rPr>
      <t>Hodnota slouží pro interní potřeby ŘO OP JAK, žadatel ji nikam nevyplňuje.</t>
    </r>
  </si>
  <si>
    <t>Nahoře na listu "Souhrn" vyplňte název a RED_IZO školy.</t>
  </si>
  <si>
    <t>U každé zvolené šablony povinně vyplňte sloupec "Jak šablona přispívá k naplňování cílů Koncepce rozvoje školy/školského zařízení".</t>
  </si>
  <si>
    <t xml:space="preserve">Souhrnné hodnoty za všechny vybrané šablony jsou na listu "Souhrn". </t>
  </si>
  <si>
    <t>kliknutím na název subjektu v barevném bloku budete přesměrováni na vybraný subjekt</t>
  </si>
  <si>
    <t>2.I/1</t>
  </si>
  <si>
    <t>2.I/2</t>
  </si>
  <si>
    <t>2.I/3</t>
  </si>
  <si>
    <t>2.I/4</t>
  </si>
  <si>
    <t>2.I/5</t>
  </si>
  <si>
    <t>2.I/6</t>
  </si>
  <si>
    <t>2.I/7</t>
  </si>
  <si>
    <t>Příprava dětí  ohrožených školním neúspěchem v MŠ</t>
  </si>
  <si>
    <t>2.4</t>
  </si>
  <si>
    <t>verze 1</t>
  </si>
  <si>
    <t xml:space="preserve">Povinná příloha žádosti o podporu výzvy č. 02_24_034 Šablony pro MŠ a ZŠ II OP JAK </t>
  </si>
  <si>
    <t>Indikátory</t>
  </si>
  <si>
    <t>Počet podporovaných organizací v RgŠ</t>
  </si>
  <si>
    <t>Počet organizací ovlivněných intervencí RgŠ</t>
  </si>
  <si>
    <t>Počet pracovníků ovlivněných intervencí RgŠ</t>
  </si>
  <si>
    <t>Počet dětí, žáků a studentů ovlivněných intervencí RgŠ</t>
  </si>
  <si>
    <t>Počet dětí a žáků s OMJ ovlivněných intervencí</t>
  </si>
  <si>
    <t>Celkový počet účastníků</t>
  </si>
  <si>
    <t>Počet dětí a žáků Romů ovlivněných intervencí</t>
  </si>
  <si>
    <t>Počet dětí a žáků s potřebou podpůrných opatření ovlivněných intervencí</t>
  </si>
  <si>
    <t>2.2.</t>
  </si>
  <si>
    <t>2.3.</t>
  </si>
  <si>
    <t>do žádosti vyplňte plánovaný počet pracovníků zapojených do aktivit šablon 2.I/5, 2.II/4, 2.V/1, 2.VI/1 a 2.VII/1</t>
  </si>
  <si>
    <t>počet listů, kde je vypočítaná maximální dotace</t>
  </si>
  <si>
    <t>1 se ukáže, když je hodnota v "Celkem požadováno"</t>
  </si>
  <si>
    <t>do žádosti vyplňte</t>
  </si>
  <si>
    <t>Doučování žáků ohrožených školním neúspěchem  v ZŠ</t>
  </si>
  <si>
    <t>2.II/1</t>
  </si>
  <si>
    <t>2.II/2</t>
  </si>
  <si>
    <t>2.II/3</t>
  </si>
  <si>
    <t>2.II/4</t>
  </si>
  <si>
    <t>2.II/5</t>
  </si>
  <si>
    <t>2.II/6</t>
  </si>
  <si>
    <t>Doučování účastníků zájmového vzdělávání v ŠD/ŠK</t>
  </si>
  <si>
    <t>2.V/1</t>
  </si>
  <si>
    <t>2.V/2</t>
  </si>
  <si>
    <t>2.V/3</t>
  </si>
  <si>
    <t>Školní speciální pedagog MŠ    *</t>
  </si>
  <si>
    <t>do žádosti vyplňte plánovaný počet dětí, žáků a účastníků zájmového vzdělávání s potřebou podpůrných opatření ovlivněných aktivitami projektu</t>
  </si>
  <si>
    <t>do žádosti vyplňte plánovaný počet dětí, žáků a účastníků zájmového vzdělávání s OMJ ovlivněných aktivitami projektu</t>
  </si>
  <si>
    <t>do žádosti vyplňte plánovaný počet dětí, žáků a účastníků zájmového vzdělávání ovlivněných aktivitami projektu</t>
  </si>
  <si>
    <t>U MŠ a ZŠ vyberte, zda se jedná o školu speciální.</t>
  </si>
  <si>
    <t>U personálních šablon zadejte průměrný úvazek (možno zadat až na 3 desetinná místa) a počet měsíců využití pozice, počet jednotek (=počet produktivních hodin) se vypočítá automaticky.</t>
  </si>
  <si>
    <t>Pokud plánované aktivity ovlivní děti a žáky Romy, vyplňte jejich předpokládaný počet do bílého pole u indikátoru 517 102 na listu "Souhrn".</t>
  </si>
  <si>
    <t>U všech zvolených subjektů nejdříve vyplňte záhlaví s informacemi o počtech dětí, žáků a účastníků zájmového vzdělávání vykázaný k 30. 9. 2023/ 31. 10. 2023.
Údaje naleznete v seznamech u zveřejněné výzvy.</t>
  </si>
  <si>
    <t>2.VI/1</t>
  </si>
  <si>
    <t>2.VI/2</t>
  </si>
  <si>
    <t>2.VI/3</t>
  </si>
  <si>
    <t>2.VII/1</t>
  </si>
  <si>
    <t>2.VII/2</t>
  </si>
  <si>
    <t>2.VII/3</t>
  </si>
  <si>
    <t>V kalkulačce vyplňujte vždy pouze celá kladná čísla (s výjimkou úvazků) nebo nulu, pokud je možnost výběru z číselníku, použijte ji.</t>
  </si>
  <si>
    <t>* Šablonu Školní speciální pedagog MŠ si může zvolit pouze samostatná MŠ s počtem dětí 75 a více. MŠ s počtem dětí do 75 pouze v případě, že součástí právnické osoby je i ZŠ a/nebo SŠ.  </t>
  </si>
  <si>
    <t>Do žádosti:</t>
  </si>
  <si>
    <t>Vyplňte cílovou hodnotu indikátorů podle tabulky na listu "Souhrn".</t>
  </si>
  <si>
    <t>Přepište hodnotu specifických cílů z listu "Souhrn". SC, který má na listu "Souhrn" hodnotu 0, do žádosti vůbec nevybírejte.</t>
  </si>
  <si>
    <t>Vybírejte jen aktivity označené číslem příslušného specifického cíle (šablony pro 2.2 a 2.3 nebo šablony pro 2.4).</t>
  </si>
  <si>
    <r>
      <t xml:space="preserve">  Seznam škol, které mohou pro MŠ volit podpůrnou pedagogickou pozici školního speciálního pedagoga</t>
    </r>
    <r>
      <rPr>
        <sz val="11"/>
        <color theme="1"/>
        <rFont val="Aptos"/>
        <family val="2"/>
      </rPr>
      <t xml:space="preserve"> </t>
    </r>
    <r>
      <rPr>
        <i/>
        <sz val="10"/>
        <color theme="1"/>
        <rFont val="Segoe UI"/>
        <family val="2"/>
        <charset val="238"/>
      </rPr>
      <t>i s průměrným počtem dětí MŠ za roky 2021–2023 je zveřejněn u vyhlášené výzvy na webových stránkách OP JAK.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</si>
</sst>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0"/>
      <color rgb="FF7030A0"/>
      <name val="Segoe UI"/>
      <family val="2"/>
      <charset val="238"/>
    </font>
    <font>
      <b/>
      <sz val="18"/>
      <color theme="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4"/>
      <color theme="0"/>
      <name val="Segoe UI"/>
      <family val="2"/>
      <charset val="238"/>
    </font>
    <font>
      <b/>
      <sz val="11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1"/>
      <color rgb="FF00B05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name val="Segoe UI"/>
      <family val="2"/>
      <charset val="238"/>
    </font>
    <font>
      <b/>
      <sz val="22"/>
      <color theme="0"/>
      <name val="Segoe UI"/>
      <family val="2"/>
      <charset val="238"/>
    </font>
    <font>
      <u/>
      <sz val="11"/>
      <color theme="10"/>
      <name val="Segoe UI"/>
      <family val="2"/>
      <charset val="238"/>
    </font>
    <font>
      <b/>
      <sz val="10"/>
      <name val="Segoe UI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Segoe UI"/>
      <family val="2"/>
      <charset val="238"/>
    </font>
    <font>
      <sz val="9"/>
      <color theme="0" tint="-0.249977111117893"/>
      <name val="Segoe UI"/>
      <family val="2"/>
      <charset val="238"/>
    </font>
    <font>
      <sz val="11"/>
      <color theme="1"/>
      <name val="Aptos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D0D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rgb="FF00D000"/>
        <bgColor indexed="64"/>
      </patternFill>
    </fill>
    <fill>
      <patternFill patternType="solid">
        <fgColor rgb="FF9FFF81"/>
        <bgColor indexed="64"/>
      </patternFill>
    </fill>
    <fill>
      <patternFill patternType="solid">
        <fgColor rgb="FF5AFF28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8">
    <xf numFmtId="0" fontId="0" fillId="0" borderId="0" xfId="0"/>
    <xf numFmtId="0" fontId="23" fillId="34" borderId="0" xfId="0" applyFont="1" applyFill="1" applyAlignment="1" applyProtection="1">
      <alignment vertical="center"/>
      <protection hidden="1"/>
    </xf>
    <xf numFmtId="0" fontId="23" fillId="34" borderId="0" xfId="0" applyFont="1" applyFill="1" applyProtection="1">
      <protection hidden="1"/>
    </xf>
    <xf numFmtId="3" fontId="23" fillId="34" borderId="0" xfId="0" applyNumberFormat="1" applyFont="1" applyFill="1" applyProtection="1">
      <protection hidden="1"/>
    </xf>
    <xf numFmtId="0" fontId="32" fillId="34" borderId="0" xfId="0" applyFont="1" applyFill="1" applyAlignment="1" applyProtection="1">
      <alignment horizontal="center" vertical="center"/>
      <protection hidden="1"/>
    </xf>
    <xf numFmtId="0" fontId="32" fillId="36" borderId="22" xfId="0" applyFont="1" applyFill="1" applyBorder="1" applyAlignment="1" applyProtection="1">
      <alignment horizontal="center" vertical="center"/>
      <protection hidden="1"/>
    </xf>
    <xf numFmtId="0" fontId="32" fillId="36" borderId="27" xfId="0" applyFont="1" applyFill="1" applyBorder="1" applyAlignment="1" applyProtection="1">
      <alignment horizontal="center" vertical="center"/>
      <protection hidden="1"/>
    </xf>
    <xf numFmtId="0" fontId="23" fillId="36" borderId="23" xfId="0" applyFont="1" applyFill="1" applyBorder="1" applyProtection="1">
      <protection hidden="1"/>
    </xf>
    <xf numFmtId="0" fontId="23" fillId="36" borderId="0" xfId="0" applyFont="1" applyFill="1" applyProtection="1">
      <protection hidden="1"/>
    </xf>
    <xf numFmtId="0" fontId="23" fillId="36" borderId="0" xfId="0" applyFont="1" applyFill="1" applyAlignment="1" applyProtection="1">
      <alignment vertical="center"/>
      <protection hidden="1"/>
    </xf>
    <xf numFmtId="0" fontId="28" fillId="36" borderId="0" xfId="0" applyFont="1" applyFill="1" applyAlignment="1" applyProtection="1">
      <alignment vertical="center"/>
      <protection hidden="1"/>
    </xf>
    <xf numFmtId="0" fontId="37" fillId="34" borderId="0" xfId="0" applyFont="1" applyFill="1" applyProtection="1">
      <protection hidden="1"/>
    </xf>
    <xf numFmtId="0" fontId="37" fillId="34" borderId="0" xfId="0" applyFont="1" applyFill="1" applyAlignment="1" applyProtection="1">
      <alignment vertical="center"/>
      <protection hidden="1"/>
    </xf>
    <xf numFmtId="0" fontId="28" fillId="38" borderId="0" xfId="0" applyFont="1" applyFill="1" applyAlignment="1" applyProtection="1">
      <alignment vertical="center"/>
      <protection hidden="1"/>
    </xf>
    <xf numFmtId="0" fontId="32" fillId="39" borderId="22" xfId="0" applyFont="1" applyFill="1" applyBorder="1" applyAlignment="1" applyProtection="1">
      <alignment horizontal="center" vertical="center"/>
      <protection hidden="1"/>
    </xf>
    <xf numFmtId="0" fontId="32" fillId="38" borderId="22" xfId="0" applyFont="1" applyFill="1" applyBorder="1" applyAlignment="1" applyProtection="1">
      <alignment horizontal="center" vertical="center"/>
      <protection hidden="1"/>
    </xf>
    <xf numFmtId="0" fontId="32" fillId="40" borderId="22" xfId="0" applyFont="1" applyFill="1" applyBorder="1" applyAlignment="1" applyProtection="1">
      <alignment horizontal="center" vertical="center"/>
      <protection hidden="1"/>
    </xf>
    <xf numFmtId="0" fontId="23" fillId="40" borderId="23" xfId="0" applyFont="1" applyFill="1" applyBorder="1" applyProtection="1">
      <protection hidden="1"/>
    </xf>
    <xf numFmtId="0" fontId="32" fillId="40" borderId="27" xfId="0" applyFont="1" applyFill="1" applyBorder="1" applyAlignment="1" applyProtection="1">
      <alignment horizontal="center" vertical="center"/>
      <protection hidden="1"/>
    </xf>
    <xf numFmtId="0" fontId="28" fillId="40" borderId="0" xfId="0" applyFont="1" applyFill="1" applyAlignment="1" applyProtection="1">
      <alignment vertical="center"/>
      <protection hidden="1"/>
    </xf>
    <xf numFmtId="0" fontId="23" fillId="40" borderId="0" xfId="0" applyFont="1" applyFill="1" applyAlignment="1" applyProtection="1">
      <alignment vertical="center"/>
      <protection hidden="1"/>
    </xf>
    <xf numFmtId="0" fontId="23" fillId="40" borderId="0" xfId="0" applyFont="1" applyFill="1" applyProtection="1">
      <protection hidden="1"/>
    </xf>
    <xf numFmtId="0" fontId="32" fillId="40" borderId="43" xfId="0" applyFont="1" applyFill="1" applyBorder="1" applyAlignment="1" applyProtection="1">
      <alignment horizontal="center" vertical="center"/>
      <protection hidden="1"/>
    </xf>
    <xf numFmtId="164" fontId="23" fillId="40" borderId="26" xfId="0" applyNumberFormat="1" applyFont="1" applyFill="1" applyBorder="1" applyAlignment="1" applyProtection="1">
      <alignment horizontal="center" vertical="center"/>
      <protection hidden="1"/>
    </xf>
    <xf numFmtId="0" fontId="32" fillId="40" borderId="30" xfId="0" applyFont="1" applyFill="1" applyBorder="1" applyAlignment="1" applyProtection="1">
      <alignment horizontal="center" vertical="center"/>
      <protection hidden="1"/>
    </xf>
    <xf numFmtId="164" fontId="23" fillId="40" borderId="29" xfId="0" applyNumberFormat="1" applyFont="1" applyFill="1" applyBorder="1" applyAlignment="1" applyProtection="1">
      <alignment horizontal="center" vertical="center"/>
      <protection hidden="1"/>
    </xf>
    <xf numFmtId="164" fontId="23" fillId="40" borderId="34" xfId="0" applyNumberFormat="1" applyFont="1" applyFill="1" applyBorder="1" applyAlignment="1" applyProtection="1">
      <alignment horizontal="center" vertical="center"/>
      <protection hidden="1"/>
    </xf>
    <xf numFmtId="164" fontId="23" fillId="40" borderId="35" xfId="0" applyNumberFormat="1" applyFont="1" applyFill="1" applyBorder="1" applyAlignment="1" applyProtection="1">
      <alignment horizontal="center" vertical="center"/>
      <protection hidden="1"/>
    </xf>
    <xf numFmtId="3" fontId="37" fillId="35" borderId="33" xfId="0" applyNumberFormat="1" applyFont="1" applyFill="1" applyBorder="1" applyAlignment="1" applyProtection="1">
      <alignment horizontal="right" vertical="center"/>
      <protection hidden="1"/>
    </xf>
    <xf numFmtId="164" fontId="24" fillId="35" borderId="10" xfId="0" applyNumberFormat="1" applyFont="1" applyFill="1" applyBorder="1" applyAlignment="1" applyProtection="1">
      <alignment horizontal="center" vertical="center"/>
      <protection hidden="1"/>
    </xf>
    <xf numFmtId="3" fontId="37" fillId="41" borderId="33" xfId="0" applyNumberFormat="1" applyFont="1" applyFill="1" applyBorder="1" applyAlignment="1" applyProtection="1">
      <alignment horizontal="right" vertical="center"/>
      <protection hidden="1"/>
    </xf>
    <xf numFmtId="164" fontId="24" fillId="41" borderId="10" xfId="0" applyNumberFormat="1" applyFont="1" applyFill="1" applyBorder="1" applyAlignment="1" applyProtection="1">
      <alignment horizontal="center" vertical="center"/>
      <protection hidden="1"/>
    </xf>
    <xf numFmtId="0" fontId="29" fillId="41" borderId="18" xfId="0" applyFont="1" applyFill="1" applyBorder="1" applyAlignment="1" applyProtection="1">
      <alignment horizontal="left" vertical="center" indent="1"/>
      <protection hidden="1"/>
    </xf>
    <xf numFmtId="0" fontId="29" fillId="41" borderId="33" xfId="0" applyFont="1" applyFill="1" applyBorder="1" applyAlignment="1" applyProtection="1">
      <alignment horizontal="left" vertical="center" indent="1"/>
      <protection hidden="1"/>
    </xf>
    <xf numFmtId="3" fontId="37" fillId="41" borderId="19" xfId="0" applyNumberFormat="1" applyFont="1" applyFill="1" applyBorder="1" applyAlignment="1" applyProtection="1">
      <alignment horizontal="center" vertical="center"/>
      <protection hidden="1"/>
    </xf>
    <xf numFmtId="0" fontId="23" fillId="38" borderId="23" xfId="0" applyFont="1" applyFill="1" applyBorder="1" applyProtection="1">
      <protection hidden="1"/>
    </xf>
    <xf numFmtId="0" fontId="32" fillId="38" borderId="27" xfId="0" applyFont="1" applyFill="1" applyBorder="1" applyAlignment="1" applyProtection="1">
      <alignment horizontal="center" vertical="center"/>
      <protection hidden="1"/>
    </xf>
    <xf numFmtId="0" fontId="23" fillId="38" borderId="0" xfId="0" applyFont="1" applyFill="1" applyAlignment="1" applyProtection="1">
      <alignment vertical="center"/>
      <protection hidden="1"/>
    </xf>
    <xf numFmtId="0" fontId="23" fillId="38" borderId="0" xfId="0" applyFont="1" applyFill="1" applyProtection="1">
      <protection hidden="1"/>
    </xf>
    <xf numFmtId="164" fontId="23" fillId="38" borderId="34" xfId="0" applyNumberFormat="1" applyFont="1" applyFill="1" applyBorder="1" applyAlignment="1" applyProtection="1">
      <alignment horizontal="center" vertical="center"/>
      <protection hidden="1"/>
    </xf>
    <xf numFmtId="164" fontId="23" fillId="38" borderId="35" xfId="0" applyNumberFormat="1" applyFont="1" applyFill="1" applyBorder="1" applyAlignment="1" applyProtection="1">
      <alignment horizontal="center" vertical="center"/>
      <protection hidden="1"/>
    </xf>
    <xf numFmtId="0" fontId="32" fillId="38" borderId="43" xfId="0" applyFont="1" applyFill="1" applyBorder="1" applyAlignment="1" applyProtection="1">
      <alignment horizontal="center" vertical="center"/>
      <protection hidden="1"/>
    </xf>
    <xf numFmtId="164" fontId="23" fillId="38" borderId="26" xfId="0" applyNumberFormat="1" applyFont="1" applyFill="1" applyBorder="1" applyAlignment="1" applyProtection="1">
      <alignment horizontal="center" vertical="center"/>
      <protection hidden="1"/>
    </xf>
    <xf numFmtId="0" fontId="32" fillId="38" borderId="30" xfId="0" applyFont="1" applyFill="1" applyBorder="1" applyAlignment="1" applyProtection="1">
      <alignment horizontal="center" vertical="center"/>
      <protection hidden="1"/>
    </xf>
    <xf numFmtId="164" fontId="23" fillId="38" borderId="29" xfId="0" applyNumberFormat="1" applyFont="1" applyFill="1" applyBorder="1" applyAlignment="1" applyProtection="1">
      <alignment horizontal="center" vertical="center"/>
      <protection hidden="1"/>
    </xf>
    <xf numFmtId="0" fontId="29" fillId="35" borderId="18" xfId="0" applyFont="1" applyFill="1" applyBorder="1" applyAlignment="1" applyProtection="1">
      <alignment horizontal="left" vertical="center" indent="1"/>
      <protection hidden="1"/>
    </xf>
    <xf numFmtId="0" fontId="29" fillId="35" borderId="33" xfId="0" applyFont="1" applyFill="1" applyBorder="1" applyAlignment="1" applyProtection="1">
      <alignment horizontal="left" vertical="center" indent="1"/>
      <protection hidden="1"/>
    </xf>
    <xf numFmtId="3" fontId="37" fillId="35" borderId="19" xfId="0" applyNumberFormat="1" applyFont="1" applyFill="1" applyBorder="1" applyAlignment="1" applyProtection="1">
      <alignment horizontal="center" vertical="center"/>
      <protection hidden="1"/>
    </xf>
    <xf numFmtId="0" fontId="32" fillId="42" borderId="22" xfId="0" applyFont="1" applyFill="1" applyBorder="1" applyAlignment="1" applyProtection="1">
      <alignment horizontal="center" vertical="center"/>
      <protection hidden="1"/>
    </xf>
    <xf numFmtId="0" fontId="23" fillId="42" borderId="23" xfId="0" applyFont="1" applyFill="1" applyBorder="1" applyProtection="1">
      <protection hidden="1"/>
    </xf>
    <xf numFmtId="0" fontId="32" fillId="43" borderId="22" xfId="0" applyFont="1" applyFill="1" applyBorder="1" applyAlignment="1" applyProtection="1">
      <alignment horizontal="center" vertical="center"/>
      <protection hidden="1"/>
    </xf>
    <xf numFmtId="0" fontId="23" fillId="43" borderId="23" xfId="0" applyFont="1" applyFill="1" applyBorder="1" applyProtection="1">
      <protection hidden="1"/>
    </xf>
    <xf numFmtId="0" fontId="23" fillId="39" borderId="23" xfId="0" applyFont="1" applyFill="1" applyBorder="1" applyProtection="1">
      <protection hidden="1"/>
    </xf>
    <xf numFmtId="0" fontId="38" fillId="36" borderId="0" xfId="0" applyFont="1" applyFill="1" applyAlignment="1" applyProtection="1">
      <alignment horizontal="center" vertical="center"/>
      <protection hidden="1"/>
    </xf>
    <xf numFmtId="164" fontId="23" fillId="36" borderId="34" xfId="0" applyNumberFormat="1" applyFont="1" applyFill="1" applyBorder="1" applyAlignment="1" applyProtection="1">
      <alignment horizontal="center" vertical="center"/>
      <protection hidden="1"/>
    </xf>
    <xf numFmtId="164" fontId="23" fillId="36" borderId="35" xfId="0" applyNumberFormat="1" applyFont="1" applyFill="1" applyBorder="1" applyAlignment="1" applyProtection="1">
      <alignment horizontal="center" vertical="center"/>
      <protection hidden="1"/>
    </xf>
    <xf numFmtId="0" fontId="32" fillId="36" borderId="43" xfId="0" applyFont="1" applyFill="1" applyBorder="1" applyAlignment="1" applyProtection="1">
      <alignment horizontal="center" vertical="center"/>
      <protection hidden="1"/>
    </xf>
    <xf numFmtId="164" fontId="23" fillId="36" borderId="26" xfId="0" applyNumberFormat="1" applyFont="1" applyFill="1" applyBorder="1" applyAlignment="1" applyProtection="1">
      <alignment horizontal="center" vertical="center"/>
      <protection hidden="1"/>
    </xf>
    <xf numFmtId="0" fontId="32" fillId="36" borderId="30" xfId="0" applyFont="1" applyFill="1" applyBorder="1" applyAlignment="1" applyProtection="1">
      <alignment horizontal="center" vertical="center"/>
      <protection hidden="1"/>
    </xf>
    <xf numFmtId="164" fontId="23" fillId="36" borderId="29" xfId="0" applyNumberFormat="1" applyFont="1" applyFill="1" applyBorder="1" applyAlignment="1" applyProtection="1">
      <alignment horizontal="center" vertical="center"/>
      <protection hidden="1"/>
    </xf>
    <xf numFmtId="0" fontId="29" fillId="44" borderId="18" xfId="0" applyFont="1" applyFill="1" applyBorder="1" applyAlignment="1" applyProtection="1">
      <alignment horizontal="left" vertical="center" indent="1"/>
      <protection hidden="1"/>
    </xf>
    <xf numFmtId="0" fontId="29" fillId="44" borderId="33" xfId="0" applyFont="1" applyFill="1" applyBorder="1" applyAlignment="1" applyProtection="1">
      <alignment horizontal="left" vertical="center" indent="1"/>
      <protection hidden="1"/>
    </xf>
    <xf numFmtId="3" fontId="37" fillId="44" borderId="19" xfId="0" applyNumberFormat="1" applyFont="1" applyFill="1" applyBorder="1" applyAlignment="1" applyProtection="1">
      <alignment horizontal="center" vertical="center"/>
      <protection hidden="1"/>
    </xf>
    <xf numFmtId="164" fontId="24" fillId="44" borderId="10" xfId="0" applyNumberFormat="1" applyFont="1" applyFill="1" applyBorder="1" applyAlignment="1" applyProtection="1">
      <alignment horizontal="center" vertical="center"/>
      <protection hidden="1"/>
    </xf>
    <xf numFmtId="0" fontId="29" fillId="45" borderId="18" xfId="0" applyFont="1" applyFill="1" applyBorder="1" applyAlignment="1" applyProtection="1">
      <alignment horizontal="left" vertical="center" indent="1"/>
      <protection hidden="1"/>
    </xf>
    <xf numFmtId="0" fontId="29" fillId="45" borderId="33" xfId="0" applyFont="1" applyFill="1" applyBorder="1" applyAlignment="1" applyProtection="1">
      <alignment horizontal="left" vertical="center" indent="1"/>
      <protection hidden="1"/>
    </xf>
    <xf numFmtId="3" fontId="37" fillId="45" borderId="19" xfId="0" applyNumberFormat="1" applyFont="1" applyFill="1" applyBorder="1" applyAlignment="1" applyProtection="1">
      <alignment horizontal="center" vertical="center"/>
      <protection hidden="1"/>
    </xf>
    <xf numFmtId="164" fontId="24" fillId="45" borderId="10" xfId="0" applyNumberFormat="1" applyFont="1" applyFill="1" applyBorder="1" applyAlignment="1" applyProtection="1">
      <alignment horizontal="center" vertical="center"/>
      <protection hidden="1"/>
    </xf>
    <xf numFmtId="3" fontId="37" fillId="45" borderId="33" xfId="0" applyNumberFormat="1" applyFont="1" applyFill="1" applyBorder="1" applyAlignment="1" applyProtection="1">
      <alignment horizontal="right" vertical="center"/>
      <protection hidden="1"/>
    </xf>
    <xf numFmtId="0" fontId="32" fillId="42" borderId="27" xfId="0" applyFont="1" applyFill="1" applyBorder="1" applyAlignment="1" applyProtection="1">
      <alignment horizontal="center" vertical="center"/>
      <protection hidden="1"/>
    </xf>
    <xf numFmtId="0" fontId="28" fillId="42" borderId="0" xfId="0" applyFont="1" applyFill="1" applyAlignment="1" applyProtection="1">
      <alignment vertical="center"/>
      <protection hidden="1"/>
    </xf>
    <xf numFmtId="0" fontId="23" fillId="42" borderId="0" xfId="0" applyFont="1" applyFill="1" applyAlignment="1" applyProtection="1">
      <alignment vertical="center"/>
      <protection hidden="1"/>
    </xf>
    <xf numFmtId="0" fontId="23" fillId="42" borderId="0" xfId="0" applyFont="1" applyFill="1" applyProtection="1">
      <protection hidden="1"/>
    </xf>
    <xf numFmtId="0" fontId="32" fillId="42" borderId="43" xfId="0" applyFont="1" applyFill="1" applyBorder="1" applyAlignment="1" applyProtection="1">
      <alignment horizontal="center" vertical="center"/>
      <protection hidden="1"/>
    </xf>
    <xf numFmtId="164" fontId="23" fillId="42" borderId="26" xfId="0" applyNumberFormat="1" applyFont="1" applyFill="1" applyBorder="1" applyAlignment="1" applyProtection="1">
      <alignment horizontal="center" vertical="center"/>
      <protection hidden="1"/>
    </xf>
    <xf numFmtId="0" fontId="32" fillId="42" borderId="30" xfId="0" applyFont="1" applyFill="1" applyBorder="1" applyAlignment="1" applyProtection="1">
      <alignment horizontal="center" vertical="center"/>
      <protection hidden="1"/>
    </xf>
    <xf numFmtId="164" fontId="23" fillId="42" borderId="29" xfId="0" applyNumberFormat="1" applyFont="1" applyFill="1" applyBorder="1" applyAlignment="1" applyProtection="1">
      <alignment horizontal="center" vertical="center"/>
      <protection hidden="1"/>
    </xf>
    <xf numFmtId="164" fontId="23" fillId="42" borderId="34" xfId="0" applyNumberFormat="1" applyFont="1" applyFill="1" applyBorder="1" applyAlignment="1" applyProtection="1">
      <alignment horizontal="center" vertical="center"/>
      <protection hidden="1"/>
    </xf>
    <xf numFmtId="164" fontId="23" fillId="42" borderId="35" xfId="0" applyNumberFormat="1" applyFont="1" applyFill="1" applyBorder="1" applyAlignment="1" applyProtection="1">
      <alignment horizontal="center" vertical="center"/>
      <protection hidden="1"/>
    </xf>
    <xf numFmtId="3" fontId="37" fillId="44" borderId="33" xfId="0" applyNumberFormat="1" applyFont="1" applyFill="1" applyBorder="1" applyAlignment="1" applyProtection="1">
      <alignment horizontal="right" vertical="center"/>
      <protection hidden="1"/>
    </xf>
    <xf numFmtId="0" fontId="32" fillId="39" borderId="27" xfId="0" applyFont="1" applyFill="1" applyBorder="1" applyAlignment="1" applyProtection="1">
      <alignment horizontal="center" vertical="center"/>
      <protection hidden="1"/>
    </xf>
    <xf numFmtId="0" fontId="28" fillId="39" borderId="0" xfId="0" applyFont="1" applyFill="1" applyAlignment="1" applyProtection="1">
      <alignment vertical="center"/>
      <protection hidden="1"/>
    </xf>
    <xf numFmtId="0" fontId="23" fillId="39" borderId="0" xfId="0" applyFont="1" applyFill="1" applyProtection="1">
      <protection hidden="1"/>
    </xf>
    <xf numFmtId="0" fontId="23" fillId="39" borderId="0" xfId="0" applyFont="1" applyFill="1" applyAlignment="1" applyProtection="1">
      <alignment vertical="center"/>
      <protection hidden="1"/>
    </xf>
    <xf numFmtId="0" fontId="32" fillId="39" borderId="43" xfId="0" applyFont="1" applyFill="1" applyBorder="1" applyAlignment="1" applyProtection="1">
      <alignment horizontal="center" vertical="center"/>
      <protection hidden="1"/>
    </xf>
    <xf numFmtId="164" fontId="23" fillId="39" borderId="26" xfId="0" applyNumberFormat="1" applyFont="1" applyFill="1" applyBorder="1" applyAlignment="1" applyProtection="1">
      <alignment horizontal="center" vertical="center"/>
      <protection hidden="1"/>
    </xf>
    <xf numFmtId="0" fontId="32" fillId="39" borderId="30" xfId="0" applyFont="1" applyFill="1" applyBorder="1" applyAlignment="1" applyProtection="1">
      <alignment horizontal="center" vertical="center"/>
      <protection hidden="1"/>
    </xf>
    <xf numFmtId="164" fontId="23" fillId="39" borderId="29" xfId="0" applyNumberFormat="1" applyFont="1" applyFill="1" applyBorder="1" applyAlignment="1" applyProtection="1">
      <alignment horizontal="center" vertical="center"/>
      <protection hidden="1"/>
    </xf>
    <xf numFmtId="164" fontId="23" fillId="39" borderId="34" xfId="0" applyNumberFormat="1" applyFont="1" applyFill="1" applyBorder="1" applyAlignment="1" applyProtection="1">
      <alignment horizontal="center" vertical="center"/>
      <protection hidden="1"/>
    </xf>
    <xf numFmtId="164" fontId="23" fillId="39" borderId="35" xfId="0" applyNumberFormat="1" applyFont="1" applyFill="1" applyBorder="1" applyAlignment="1" applyProtection="1">
      <alignment horizontal="center" vertical="center"/>
      <protection hidden="1"/>
    </xf>
    <xf numFmtId="3" fontId="37" fillId="37" borderId="33" xfId="0" applyNumberFormat="1" applyFont="1" applyFill="1" applyBorder="1" applyAlignment="1" applyProtection="1">
      <alignment horizontal="right" vertical="center"/>
      <protection hidden="1"/>
    </xf>
    <xf numFmtId="164" fontId="24" fillId="37" borderId="10" xfId="0" applyNumberFormat="1" applyFont="1" applyFill="1" applyBorder="1" applyAlignment="1" applyProtection="1">
      <alignment horizontal="center" vertical="center"/>
      <protection hidden="1"/>
    </xf>
    <xf numFmtId="0" fontId="29" fillId="37" borderId="18" xfId="0" applyFont="1" applyFill="1" applyBorder="1" applyAlignment="1" applyProtection="1">
      <alignment horizontal="left" vertical="center" indent="1"/>
      <protection hidden="1"/>
    </xf>
    <xf numFmtId="0" fontId="29" fillId="37" borderId="33" xfId="0" applyFont="1" applyFill="1" applyBorder="1" applyAlignment="1" applyProtection="1">
      <alignment horizontal="left" vertical="center" indent="1"/>
      <protection hidden="1"/>
    </xf>
    <xf numFmtId="3" fontId="37" fillId="37" borderId="19" xfId="0" applyNumberFormat="1" applyFont="1" applyFill="1" applyBorder="1" applyAlignment="1" applyProtection="1">
      <alignment horizontal="center" vertical="center"/>
      <protection hidden="1"/>
    </xf>
    <xf numFmtId="0" fontId="32" fillId="43" borderId="27" xfId="0" applyFont="1" applyFill="1" applyBorder="1" applyAlignment="1" applyProtection="1">
      <alignment horizontal="center" vertical="center"/>
      <protection hidden="1"/>
    </xf>
    <xf numFmtId="0" fontId="28" fillId="43" borderId="0" xfId="0" applyFont="1" applyFill="1" applyAlignment="1" applyProtection="1">
      <alignment vertical="center"/>
      <protection hidden="1"/>
    </xf>
    <xf numFmtId="0" fontId="23" fillId="43" borderId="0" xfId="0" applyFont="1" applyFill="1" applyProtection="1">
      <protection hidden="1"/>
    </xf>
    <xf numFmtId="0" fontId="23" fillId="43" borderId="0" xfId="0" applyFont="1" applyFill="1" applyAlignment="1" applyProtection="1">
      <alignment vertical="center"/>
      <protection hidden="1"/>
    </xf>
    <xf numFmtId="164" fontId="23" fillId="43" borderId="34" xfId="0" applyNumberFormat="1" applyFont="1" applyFill="1" applyBorder="1" applyAlignment="1" applyProtection="1">
      <alignment horizontal="center" vertical="center"/>
      <protection hidden="1"/>
    </xf>
    <xf numFmtId="164" fontId="23" fillId="43" borderId="35" xfId="0" applyNumberFormat="1" applyFont="1" applyFill="1" applyBorder="1" applyAlignment="1" applyProtection="1">
      <alignment horizontal="center" vertical="center"/>
      <protection hidden="1"/>
    </xf>
    <xf numFmtId="0" fontId="32" fillId="43" borderId="43" xfId="0" applyFont="1" applyFill="1" applyBorder="1" applyAlignment="1" applyProtection="1">
      <alignment horizontal="center" vertical="center"/>
      <protection hidden="1"/>
    </xf>
    <xf numFmtId="164" fontId="23" fillId="43" borderId="26" xfId="0" applyNumberFormat="1" applyFont="1" applyFill="1" applyBorder="1" applyAlignment="1" applyProtection="1">
      <alignment horizontal="center" vertical="center"/>
      <protection hidden="1"/>
    </xf>
    <xf numFmtId="0" fontId="32" fillId="43" borderId="30" xfId="0" applyFont="1" applyFill="1" applyBorder="1" applyAlignment="1" applyProtection="1">
      <alignment horizontal="center" vertical="center"/>
      <protection hidden="1"/>
    </xf>
    <xf numFmtId="164" fontId="23" fillId="43" borderId="29" xfId="0" applyNumberFormat="1" applyFont="1" applyFill="1" applyBorder="1" applyAlignment="1" applyProtection="1">
      <alignment horizontal="center" vertical="center"/>
      <protection hidden="1"/>
    </xf>
    <xf numFmtId="3" fontId="37" fillId="46" borderId="33" xfId="0" applyNumberFormat="1" applyFont="1" applyFill="1" applyBorder="1" applyAlignment="1" applyProtection="1">
      <alignment horizontal="right" vertical="center"/>
      <protection hidden="1"/>
    </xf>
    <xf numFmtId="164" fontId="24" fillId="46" borderId="10" xfId="0" applyNumberFormat="1" applyFont="1" applyFill="1" applyBorder="1" applyAlignment="1" applyProtection="1">
      <alignment horizontal="center" vertical="center"/>
      <protection hidden="1"/>
    </xf>
    <xf numFmtId="0" fontId="29" fillId="46" borderId="18" xfId="0" applyFont="1" applyFill="1" applyBorder="1" applyAlignment="1" applyProtection="1">
      <alignment horizontal="left" vertical="center" indent="1"/>
      <protection hidden="1"/>
    </xf>
    <xf numFmtId="0" fontId="29" fillId="46" borderId="33" xfId="0" applyFont="1" applyFill="1" applyBorder="1" applyAlignment="1" applyProtection="1">
      <alignment horizontal="left" vertical="center" indent="1"/>
      <protection hidden="1"/>
    </xf>
    <xf numFmtId="3" fontId="37" fillId="46" borderId="19" xfId="0" applyNumberFormat="1" applyFont="1" applyFill="1" applyBorder="1" applyAlignment="1" applyProtection="1">
      <alignment horizontal="center" vertical="center"/>
      <protection hidden="1"/>
    </xf>
    <xf numFmtId="164" fontId="23" fillId="40" borderId="44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0" fontId="30" fillId="42" borderId="0" xfId="0" applyFont="1" applyFill="1" applyAlignment="1" applyProtection="1">
      <alignment horizontal="center" vertical="center" wrapText="1"/>
      <protection hidden="1"/>
    </xf>
    <xf numFmtId="0" fontId="30" fillId="36" borderId="0" xfId="0" applyFont="1" applyFill="1" applyAlignment="1" applyProtection="1">
      <alignment horizontal="center" vertical="center" wrapText="1"/>
      <protection hidden="1"/>
    </xf>
    <xf numFmtId="0" fontId="23" fillId="33" borderId="0" xfId="0" applyFont="1" applyFill="1" applyProtection="1">
      <protection hidden="1"/>
    </xf>
    <xf numFmtId="0" fontId="23" fillId="33" borderId="0" xfId="0" applyFont="1" applyFill="1" applyAlignment="1" applyProtection="1">
      <alignment vertical="center"/>
      <protection hidden="1"/>
    </xf>
    <xf numFmtId="164" fontId="30" fillId="53" borderId="11" xfId="0" applyNumberFormat="1" applyFont="1" applyFill="1" applyBorder="1" applyAlignment="1" applyProtection="1">
      <alignment horizontal="center" vertical="center"/>
      <protection hidden="1"/>
    </xf>
    <xf numFmtId="0" fontId="30" fillId="35" borderId="11" xfId="0" applyFont="1" applyFill="1" applyBorder="1" applyAlignment="1" applyProtection="1">
      <alignment horizontal="center" vertical="center" wrapText="1"/>
      <protection hidden="1"/>
    </xf>
    <xf numFmtId="164" fontId="30" fillId="52" borderId="11" xfId="0" applyNumberFormat="1" applyFont="1" applyFill="1" applyBorder="1" applyAlignment="1" applyProtection="1">
      <alignment horizontal="center" vertical="center"/>
      <protection hidden="1"/>
    </xf>
    <xf numFmtId="0" fontId="30" fillId="37" borderId="11" xfId="0" applyFont="1" applyFill="1" applyBorder="1" applyAlignment="1" applyProtection="1">
      <alignment horizontal="center" vertical="center" wrapText="1"/>
      <protection hidden="1"/>
    </xf>
    <xf numFmtId="0" fontId="30" fillId="41" borderId="12" xfId="0" applyFont="1" applyFill="1" applyBorder="1" applyAlignment="1" applyProtection="1">
      <alignment horizontal="center" vertical="center" wrapText="1"/>
      <protection hidden="1"/>
    </xf>
    <xf numFmtId="0" fontId="30" fillId="41" borderId="11" xfId="0" applyFont="1" applyFill="1" applyBorder="1" applyAlignment="1" applyProtection="1">
      <alignment horizontal="center" vertical="center" wrapText="1"/>
      <protection hidden="1"/>
    </xf>
    <xf numFmtId="164" fontId="30" fillId="54" borderId="11" xfId="0" applyNumberFormat="1" applyFont="1" applyFill="1" applyBorder="1" applyAlignment="1" applyProtection="1">
      <alignment horizontal="center" vertical="center"/>
      <protection hidden="1"/>
    </xf>
    <xf numFmtId="164" fontId="30" fillId="51" borderId="11" xfId="0" applyNumberFormat="1" applyFont="1" applyFill="1" applyBorder="1" applyAlignment="1" applyProtection="1">
      <alignment horizontal="center" vertical="center"/>
      <protection hidden="1"/>
    </xf>
    <xf numFmtId="164" fontId="30" fillId="55" borderId="11" xfId="0" applyNumberFormat="1" applyFont="1" applyFill="1" applyBorder="1" applyAlignment="1" applyProtection="1">
      <alignment horizontal="center" vertical="center"/>
      <protection hidden="1"/>
    </xf>
    <xf numFmtId="0" fontId="30" fillId="35" borderId="12" xfId="0" applyFont="1" applyFill="1" applyBorder="1" applyAlignment="1" applyProtection="1">
      <alignment horizontal="center" vertical="center" wrapText="1"/>
      <protection hidden="1"/>
    </xf>
    <xf numFmtId="0" fontId="30" fillId="46" borderId="12" xfId="0" applyFont="1" applyFill="1" applyBorder="1" applyAlignment="1" applyProtection="1">
      <alignment horizontal="center" vertical="center" wrapText="1"/>
      <protection hidden="1"/>
    </xf>
    <xf numFmtId="0" fontId="30" fillId="46" borderId="11" xfId="0" applyFont="1" applyFill="1" applyBorder="1" applyAlignment="1" applyProtection="1">
      <alignment horizontal="center" vertical="center" wrapText="1"/>
      <protection hidden="1"/>
    </xf>
    <xf numFmtId="164" fontId="30" fillId="56" borderId="11" xfId="0" applyNumberFormat="1" applyFont="1" applyFill="1" applyBorder="1" applyAlignment="1" applyProtection="1">
      <alignment horizontal="center" vertical="center"/>
      <protection hidden="1"/>
    </xf>
    <xf numFmtId="0" fontId="30" fillId="37" borderId="12" xfId="0" applyFont="1" applyFill="1" applyBorder="1" applyAlignment="1" applyProtection="1">
      <alignment horizontal="center" vertical="center" wrapText="1"/>
      <protection hidden="1"/>
    </xf>
    <xf numFmtId="0" fontId="30" fillId="44" borderId="11" xfId="0" applyFont="1" applyFill="1" applyBorder="1" applyAlignment="1" applyProtection="1">
      <alignment horizontal="center" vertical="center" wrapText="1"/>
      <protection hidden="1"/>
    </xf>
    <xf numFmtId="0" fontId="30" fillId="45" borderId="11" xfId="0" applyFont="1" applyFill="1" applyBorder="1" applyAlignment="1" applyProtection="1">
      <alignment horizontal="center" vertical="center" wrapText="1"/>
      <protection hidden="1"/>
    </xf>
    <xf numFmtId="0" fontId="37" fillId="54" borderId="15" xfId="0" applyFont="1" applyFill="1" applyBorder="1" applyAlignment="1" applyProtection="1">
      <alignment horizontal="center" vertical="center"/>
      <protection hidden="1"/>
    </xf>
    <xf numFmtId="0" fontId="37" fillId="51" borderId="15" xfId="0" applyFont="1" applyFill="1" applyBorder="1" applyAlignment="1" applyProtection="1">
      <alignment horizontal="center" vertical="center"/>
      <protection hidden="1"/>
    </xf>
    <xf numFmtId="0" fontId="37" fillId="53" borderId="17" xfId="0" applyFont="1" applyFill="1" applyBorder="1" applyAlignment="1" applyProtection="1">
      <alignment horizontal="center" vertical="center"/>
      <protection hidden="1"/>
    </xf>
    <xf numFmtId="0" fontId="37" fillId="52" borderId="15" xfId="0" applyFont="1" applyFill="1" applyBorder="1" applyAlignment="1" applyProtection="1">
      <alignment horizontal="center" vertical="center"/>
      <protection hidden="1"/>
    </xf>
    <xf numFmtId="0" fontId="37" fillId="55" borderId="15" xfId="0" applyFont="1" applyFill="1" applyBorder="1" applyAlignment="1" applyProtection="1">
      <alignment horizontal="center" vertical="center"/>
      <protection hidden="1"/>
    </xf>
    <xf numFmtId="0" fontId="37" fillId="56" borderId="17" xfId="0" applyFont="1" applyFill="1" applyBorder="1" applyAlignment="1" applyProtection="1">
      <alignment horizontal="center" vertical="center"/>
      <protection hidden="1"/>
    </xf>
    <xf numFmtId="0" fontId="37" fillId="51" borderId="23" xfId="0" applyFont="1" applyFill="1" applyBorder="1" applyAlignment="1" applyProtection="1">
      <alignment vertical="center"/>
      <protection hidden="1"/>
    </xf>
    <xf numFmtId="0" fontId="37" fillId="51" borderId="21" xfId="0" applyFont="1" applyFill="1" applyBorder="1" applyAlignment="1" applyProtection="1">
      <alignment vertical="center"/>
      <protection hidden="1"/>
    </xf>
    <xf numFmtId="0" fontId="37" fillId="51" borderId="31" xfId="0" applyFont="1" applyFill="1" applyBorder="1" applyAlignment="1" applyProtection="1">
      <alignment vertical="center"/>
      <protection hidden="1"/>
    </xf>
    <xf numFmtId="0" fontId="37" fillId="52" borderId="23" xfId="0" applyFont="1" applyFill="1" applyBorder="1" applyAlignment="1" applyProtection="1">
      <alignment vertical="center"/>
      <protection hidden="1"/>
    </xf>
    <xf numFmtId="0" fontId="37" fillId="52" borderId="21" xfId="0" applyFont="1" applyFill="1" applyBorder="1" applyAlignment="1" applyProtection="1">
      <alignment vertical="center"/>
      <protection hidden="1"/>
    </xf>
    <xf numFmtId="0" fontId="37" fillId="52" borderId="31" xfId="0" applyFont="1" applyFill="1" applyBorder="1" applyAlignment="1" applyProtection="1">
      <alignment vertical="center"/>
      <protection hidden="1"/>
    </xf>
    <xf numFmtId="0" fontId="37" fillId="55" borderId="23" xfId="0" applyFont="1" applyFill="1" applyBorder="1" applyAlignment="1" applyProtection="1">
      <alignment vertical="center"/>
      <protection hidden="1"/>
    </xf>
    <xf numFmtId="0" fontId="37" fillId="55" borderId="21" xfId="0" applyFont="1" applyFill="1" applyBorder="1" applyAlignment="1" applyProtection="1">
      <alignment vertical="center"/>
      <protection hidden="1"/>
    </xf>
    <xf numFmtId="0" fontId="37" fillId="55" borderId="31" xfId="0" applyFont="1" applyFill="1" applyBorder="1" applyAlignment="1" applyProtection="1">
      <alignment vertical="center"/>
      <protection hidden="1"/>
    </xf>
    <xf numFmtId="0" fontId="37" fillId="54" borderId="23" xfId="0" applyFont="1" applyFill="1" applyBorder="1" applyAlignment="1" applyProtection="1">
      <alignment vertical="center"/>
      <protection hidden="1"/>
    </xf>
    <xf numFmtId="0" fontId="37" fillId="54" borderId="21" xfId="0" applyFont="1" applyFill="1" applyBorder="1" applyAlignment="1" applyProtection="1">
      <alignment vertical="center"/>
      <protection hidden="1"/>
    </xf>
    <xf numFmtId="0" fontId="37" fillId="54" borderId="31" xfId="0" applyFont="1" applyFill="1" applyBorder="1" applyAlignment="1" applyProtection="1">
      <alignment vertical="center"/>
      <protection hidden="1"/>
    </xf>
    <xf numFmtId="0" fontId="37" fillId="53" borderId="23" xfId="0" applyFont="1" applyFill="1" applyBorder="1" applyAlignment="1" applyProtection="1">
      <alignment vertical="center"/>
      <protection hidden="1"/>
    </xf>
    <xf numFmtId="0" fontId="37" fillId="53" borderId="21" xfId="0" applyFont="1" applyFill="1" applyBorder="1" applyAlignment="1" applyProtection="1">
      <alignment vertical="center"/>
      <protection hidden="1"/>
    </xf>
    <xf numFmtId="0" fontId="37" fillId="53" borderId="31" xfId="0" applyFont="1" applyFill="1" applyBorder="1" applyAlignment="1" applyProtection="1">
      <alignment vertical="center"/>
      <protection hidden="1"/>
    </xf>
    <xf numFmtId="0" fontId="37" fillId="56" borderId="23" xfId="0" applyFont="1" applyFill="1" applyBorder="1" applyAlignment="1" applyProtection="1">
      <alignment vertical="center"/>
      <protection hidden="1"/>
    </xf>
    <xf numFmtId="0" fontId="37" fillId="56" borderId="21" xfId="0" applyFont="1" applyFill="1" applyBorder="1" applyAlignment="1" applyProtection="1">
      <alignment vertical="center"/>
      <protection hidden="1"/>
    </xf>
    <xf numFmtId="0" fontId="37" fillId="56" borderId="31" xfId="0" applyFont="1" applyFill="1" applyBorder="1" applyAlignment="1" applyProtection="1">
      <alignment vertical="center"/>
      <protection hidden="1"/>
    </xf>
    <xf numFmtId="0" fontId="23" fillId="34" borderId="0" xfId="0" applyFont="1" applyFill="1" applyAlignment="1" applyProtection="1">
      <alignment vertical="top"/>
      <protection hidden="1"/>
    </xf>
    <xf numFmtId="0" fontId="39" fillId="42" borderId="0" xfId="0" applyFont="1" applyFill="1" applyAlignment="1" applyProtection="1">
      <alignment horizontal="center" vertical="center"/>
      <protection hidden="1"/>
    </xf>
    <xf numFmtId="3" fontId="39" fillId="39" borderId="0" xfId="0" applyNumberFormat="1" applyFont="1" applyFill="1" applyAlignment="1" applyProtection="1">
      <alignment vertical="center"/>
      <protection hidden="1"/>
    </xf>
    <xf numFmtId="0" fontId="39" fillId="39" borderId="0" xfId="0" applyFont="1" applyFill="1" applyAlignment="1" applyProtection="1">
      <alignment horizontal="center" vertical="center"/>
      <protection hidden="1"/>
    </xf>
    <xf numFmtId="0" fontId="39" fillId="43" borderId="0" xfId="0" applyFont="1" applyFill="1" applyAlignment="1" applyProtection="1">
      <alignment horizontal="center" vertical="center"/>
      <protection hidden="1"/>
    </xf>
    <xf numFmtId="3" fontId="39" fillId="38" borderId="0" xfId="0" applyNumberFormat="1" applyFont="1" applyFill="1" applyAlignment="1" applyProtection="1">
      <alignment vertical="center"/>
      <protection hidden="1"/>
    </xf>
    <xf numFmtId="0" fontId="39" fillId="38" borderId="0" xfId="0" applyFont="1" applyFill="1" applyAlignment="1" applyProtection="1">
      <alignment horizontal="center" vertical="center"/>
      <protection hidden="1"/>
    </xf>
    <xf numFmtId="3" fontId="39" fillId="40" borderId="0" xfId="0" applyNumberFormat="1" applyFont="1" applyFill="1" applyAlignment="1" applyProtection="1">
      <alignment vertical="center"/>
      <protection hidden="1"/>
    </xf>
    <xf numFmtId="0" fontId="39" fillId="40" borderId="0" xfId="0" applyFont="1" applyFill="1" applyAlignment="1" applyProtection="1">
      <alignment horizontal="center" vertical="center"/>
      <protection hidden="1"/>
    </xf>
    <xf numFmtId="0" fontId="23" fillId="34" borderId="0" xfId="0" applyFont="1" applyFill="1" applyAlignment="1" applyProtection="1">
      <alignment horizontal="right"/>
      <protection hidden="1"/>
    </xf>
    <xf numFmtId="0" fontId="30" fillId="33" borderId="11" xfId="0" applyFont="1" applyFill="1" applyBorder="1" applyAlignment="1" applyProtection="1">
      <alignment horizontal="center" vertical="center"/>
      <protection locked="0" hidden="1"/>
    </xf>
    <xf numFmtId="164" fontId="30" fillId="33" borderId="11" xfId="0" applyNumberFormat="1" applyFont="1" applyFill="1" applyBorder="1" applyAlignment="1" applyProtection="1">
      <alignment horizontal="center" vertical="center"/>
      <protection locked="0" hidden="1"/>
    </xf>
    <xf numFmtId="0" fontId="24" fillId="33" borderId="50" xfId="0" applyFont="1" applyFill="1" applyBorder="1" applyAlignment="1" applyProtection="1">
      <alignment horizontal="center" vertical="center"/>
      <protection hidden="1"/>
    </xf>
    <xf numFmtId="0" fontId="23" fillId="33" borderId="46" xfId="0" applyFont="1" applyFill="1" applyBorder="1" applyAlignment="1" applyProtection="1">
      <alignment vertical="center"/>
      <protection hidden="1"/>
    </xf>
    <xf numFmtId="0" fontId="23" fillId="33" borderId="47" xfId="0" applyFont="1" applyFill="1" applyBorder="1" applyAlignment="1" applyProtection="1">
      <alignment vertical="center"/>
      <protection hidden="1"/>
    </xf>
    <xf numFmtId="0" fontId="24" fillId="33" borderId="51" xfId="0" applyFont="1" applyFill="1" applyBorder="1" applyAlignment="1" applyProtection="1">
      <alignment horizontal="center" vertical="center"/>
      <protection hidden="1"/>
    </xf>
    <xf numFmtId="0" fontId="23" fillId="33" borderId="48" xfId="0" applyFont="1" applyFill="1" applyBorder="1" applyAlignment="1" applyProtection="1">
      <alignment vertical="center"/>
      <protection hidden="1"/>
    </xf>
    <xf numFmtId="0" fontId="23" fillId="33" borderId="49" xfId="0" applyFont="1" applyFill="1" applyBorder="1" applyAlignment="1" applyProtection="1">
      <alignment vertical="center"/>
      <protection hidden="1"/>
    </xf>
    <xf numFmtId="0" fontId="44" fillId="58" borderId="32" xfId="42" applyFont="1" applyFill="1" applyBorder="1" applyAlignment="1" applyProtection="1">
      <alignment horizontal="center" vertical="center" wrapText="1"/>
      <protection hidden="1"/>
    </xf>
    <xf numFmtId="0" fontId="44" fillId="58" borderId="38" xfId="42" applyFont="1" applyFill="1" applyBorder="1" applyAlignment="1" applyProtection="1">
      <alignment horizontal="center" vertical="center" wrapText="1"/>
      <protection hidden="1"/>
    </xf>
    <xf numFmtId="164" fontId="24" fillId="57" borderId="10" xfId="0" applyNumberFormat="1" applyFont="1" applyFill="1" applyBorder="1" applyAlignment="1" applyProtection="1">
      <alignment horizontal="center" vertical="center"/>
      <protection hidden="1"/>
    </xf>
    <xf numFmtId="164" fontId="23" fillId="59" borderId="34" xfId="0" applyNumberFormat="1" applyFont="1" applyFill="1" applyBorder="1" applyAlignment="1" applyProtection="1">
      <alignment horizontal="center" vertical="center"/>
      <protection hidden="1"/>
    </xf>
    <xf numFmtId="0" fontId="37" fillId="53" borderId="25" xfId="0" applyFont="1" applyFill="1" applyBorder="1" applyAlignment="1" applyProtection="1">
      <alignment vertical="center"/>
      <protection hidden="1"/>
    </xf>
    <xf numFmtId="0" fontId="37" fillId="56" borderId="25" xfId="0" applyFont="1" applyFill="1" applyBorder="1" applyAlignment="1" applyProtection="1">
      <alignment vertical="center"/>
      <protection hidden="1"/>
    </xf>
    <xf numFmtId="3" fontId="23" fillId="59" borderId="34" xfId="0" applyNumberFormat="1" applyFont="1" applyFill="1" applyBorder="1" applyAlignment="1" applyProtection="1">
      <alignment horizontal="center" vertical="center"/>
      <protection hidden="1"/>
    </xf>
    <xf numFmtId="164" fontId="24" fillId="41" borderId="33" xfId="0" applyNumberFormat="1" applyFont="1" applyFill="1" applyBorder="1" applyAlignment="1" applyProtection="1">
      <alignment horizontal="center" vertical="center"/>
      <protection hidden="1"/>
    </xf>
    <xf numFmtId="164" fontId="24" fillId="46" borderId="33" xfId="0" applyNumberFormat="1" applyFont="1" applyFill="1" applyBorder="1" applyAlignment="1" applyProtection="1">
      <alignment horizontal="center" vertical="center"/>
      <protection hidden="1"/>
    </xf>
    <xf numFmtId="164" fontId="24" fillId="37" borderId="33" xfId="0" applyNumberFormat="1" applyFont="1" applyFill="1" applyBorder="1" applyAlignment="1" applyProtection="1">
      <alignment horizontal="center" vertical="center"/>
      <protection hidden="1"/>
    </xf>
    <xf numFmtId="164" fontId="24" fillId="44" borderId="33" xfId="0" applyNumberFormat="1" applyFont="1" applyFill="1" applyBorder="1" applyAlignment="1" applyProtection="1">
      <alignment horizontal="center" vertical="center"/>
      <protection hidden="1"/>
    </xf>
    <xf numFmtId="164" fontId="24" fillId="45" borderId="33" xfId="0" applyNumberFormat="1" applyFont="1" applyFill="1" applyBorder="1" applyAlignment="1" applyProtection="1">
      <alignment horizontal="center" vertical="center"/>
      <protection hidden="1"/>
    </xf>
    <xf numFmtId="164" fontId="37" fillId="51" borderId="23" xfId="0" applyNumberFormat="1" applyFont="1" applyFill="1" applyBorder="1" applyAlignment="1" applyProtection="1">
      <alignment horizontal="left" vertical="center"/>
      <protection hidden="1"/>
    </xf>
    <xf numFmtId="0" fontId="37" fillId="51" borderId="0" xfId="0" applyFont="1" applyFill="1" applyAlignment="1" applyProtection="1">
      <alignment vertical="center"/>
      <protection hidden="1"/>
    </xf>
    <xf numFmtId="0" fontId="36" fillId="51" borderId="25" xfId="0" applyFont="1" applyFill="1" applyBorder="1" applyAlignment="1" applyProtection="1">
      <alignment horizontal="center" vertical="center"/>
      <protection hidden="1"/>
    </xf>
    <xf numFmtId="3" fontId="37" fillId="51" borderId="21" xfId="0" applyNumberFormat="1" applyFont="1" applyFill="1" applyBorder="1" applyAlignment="1" applyProtection="1">
      <alignment vertical="center"/>
      <protection hidden="1"/>
    </xf>
    <xf numFmtId="0" fontId="37" fillId="51" borderId="21" xfId="0" applyFont="1" applyFill="1" applyBorder="1" applyAlignment="1" applyProtection="1">
      <alignment horizontal="left" vertical="center"/>
      <protection hidden="1"/>
    </xf>
    <xf numFmtId="0" fontId="36" fillId="34" borderId="0" xfId="0" applyFont="1" applyFill="1" applyAlignment="1" applyProtection="1">
      <alignment horizontal="center" vertical="center"/>
      <protection hidden="1"/>
    </xf>
    <xf numFmtId="0" fontId="37" fillId="34" borderId="0" xfId="0" applyFont="1" applyFill="1" applyAlignment="1" applyProtection="1">
      <alignment horizontal="right"/>
      <protection hidden="1"/>
    </xf>
    <xf numFmtId="3" fontId="37" fillId="34" borderId="0" xfId="0" applyNumberFormat="1" applyFont="1" applyFill="1" applyProtection="1">
      <protection hidden="1"/>
    </xf>
    <xf numFmtId="164" fontId="37" fillId="54" borderId="23" xfId="0" applyNumberFormat="1" applyFont="1" applyFill="1" applyBorder="1" applyAlignment="1" applyProtection="1">
      <alignment horizontal="left" vertical="center"/>
      <protection hidden="1"/>
    </xf>
    <xf numFmtId="0" fontId="37" fillId="54" borderId="0" xfId="0" applyFont="1" applyFill="1" applyAlignment="1" applyProtection="1">
      <alignment vertical="center"/>
      <protection hidden="1"/>
    </xf>
    <xf numFmtId="0" fontId="36" fillId="54" borderId="25" xfId="0" applyFont="1" applyFill="1" applyBorder="1" applyAlignment="1" applyProtection="1">
      <alignment horizontal="center" vertical="center"/>
      <protection hidden="1"/>
    </xf>
    <xf numFmtId="3" fontId="37" fillId="54" borderId="21" xfId="0" applyNumberFormat="1" applyFont="1" applyFill="1" applyBorder="1" applyAlignment="1" applyProtection="1">
      <alignment vertical="center"/>
      <protection hidden="1"/>
    </xf>
    <xf numFmtId="0" fontId="37" fillId="54" borderId="21" xfId="0" applyFont="1" applyFill="1" applyBorder="1" applyAlignment="1" applyProtection="1">
      <alignment horizontal="left" vertical="center"/>
      <protection hidden="1"/>
    </xf>
    <xf numFmtId="164" fontId="37" fillId="53" borderId="23" xfId="0" applyNumberFormat="1" applyFont="1" applyFill="1" applyBorder="1" applyAlignment="1" applyProtection="1">
      <alignment horizontal="left" vertical="center"/>
      <protection hidden="1"/>
    </xf>
    <xf numFmtId="0" fontId="45" fillId="53" borderId="24" xfId="0" applyFont="1" applyFill="1" applyBorder="1" applyAlignment="1" applyProtection="1">
      <alignment horizontal="right"/>
      <protection hidden="1"/>
    </xf>
    <xf numFmtId="0" fontId="45" fillId="53" borderId="22" xfId="0" applyFont="1" applyFill="1" applyBorder="1" applyAlignment="1" applyProtection="1">
      <alignment horizontal="right"/>
      <protection hidden="1"/>
    </xf>
    <xf numFmtId="0" fontId="36" fillId="53" borderId="25" xfId="0" applyFont="1" applyFill="1" applyBorder="1" applyAlignment="1" applyProtection="1">
      <alignment horizontal="center" vertical="center"/>
      <protection hidden="1"/>
    </xf>
    <xf numFmtId="3" fontId="37" fillId="53" borderId="21" xfId="0" applyNumberFormat="1" applyFont="1" applyFill="1" applyBorder="1" applyAlignment="1" applyProtection="1">
      <alignment vertical="center"/>
      <protection hidden="1"/>
    </xf>
    <xf numFmtId="0" fontId="37" fillId="53" borderId="21" xfId="0" applyFont="1" applyFill="1" applyBorder="1" applyAlignment="1" applyProtection="1">
      <alignment horizontal="left" vertical="center"/>
      <protection hidden="1"/>
    </xf>
    <xf numFmtId="164" fontId="37" fillId="56" borderId="23" xfId="0" applyNumberFormat="1" applyFont="1" applyFill="1" applyBorder="1" applyAlignment="1" applyProtection="1">
      <alignment horizontal="left" vertical="center"/>
      <protection hidden="1"/>
    </xf>
    <xf numFmtId="0" fontId="45" fillId="56" borderId="24" xfId="0" applyFont="1" applyFill="1" applyBorder="1" applyAlignment="1" applyProtection="1">
      <alignment horizontal="right"/>
      <protection hidden="1"/>
    </xf>
    <xf numFmtId="0" fontId="45" fillId="56" borderId="22" xfId="0" applyFont="1" applyFill="1" applyBorder="1" applyAlignment="1" applyProtection="1">
      <alignment horizontal="right"/>
      <protection hidden="1"/>
    </xf>
    <xf numFmtId="0" fontId="36" fillId="56" borderId="25" xfId="0" applyFont="1" applyFill="1" applyBorder="1" applyAlignment="1" applyProtection="1">
      <alignment horizontal="center" vertical="center"/>
      <protection hidden="1"/>
    </xf>
    <xf numFmtId="3" fontId="37" fillId="56" borderId="21" xfId="0" applyNumberFormat="1" applyFont="1" applyFill="1" applyBorder="1" applyAlignment="1" applyProtection="1">
      <alignment vertical="center"/>
      <protection hidden="1"/>
    </xf>
    <xf numFmtId="0" fontId="37" fillId="56" borderId="21" xfId="0" applyFont="1" applyFill="1" applyBorder="1" applyAlignment="1" applyProtection="1">
      <alignment horizontal="left" vertical="center"/>
      <protection hidden="1"/>
    </xf>
    <xf numFmtId="164" fontId="37" fillId="52" borderId="23" xfId="0" applyNumberFormat="1" applyFont="1" applyFill="1" applyBorder="1" applyAlignment="1" applyProtection="1">
      <alignment horizontal="left" vertical="center"/>
      <protection hidden="1"/>
    </xf>
    <xf numFmtId="0" fontId="36" fillId="52" borderId="25" xfId="0" applyFont="1" applyFill="1" applyBorder="1" applyAlignment="1" applyProtection="1">
      <alignment horizontal="center" vertical="center"/>
      <protection hidden="1"/>
    </xf>
    <xf numFmtId="3" fontId="37" fillId="52" borderId="21" xfId="0" applyNumberFormat="1" applyFont="1" applyFill="1" applyBorder="1" applyAlignment="1" applyProtection="1">
      <alignment vertical="center"/>
      <protection hidden="1"/>
    </xf>
    <xf numFmtId="0" fontId="37" fillId="52" borderId="21" xfId="0" applyFont="1" applyFill="1" applyBorder="1" applyAlignment="1" applyProtection="1">
      <alignment horizontal="left" vertical="center"/>
      <protection hidden="1"/>
    </xf>
    <xf numFmtId="164" fontId="37" fillId="55" borderId="23" xfId="0" applyNumberFormat="1" applyFont="1" applyFill="1" applyBorder="1" applyAlignment="1" applyProtection="1">
      <alignment horizontal="left" vertical="center"/>
      <protection hidden="1"/>
    </xf>
    <xf numFmtId="0" fontId="45" fillId="55" borderId="24" xfId="0" applyFont="1" applyFill="1" applyBorder="1" applyAlignment="1" applyProtection="1">
      <alignment horizontal="right"/>
      <protection hidden="1"/>
    </xf>
    <xf numFmtId="0" fontId="36" fillId="55" borderId="25" xfId="0" applyFont="1" applyFill="1" applyBorder="1" applyAlignment="1" applyProtection="1">
      <alignment horizontal="center" vertical="center"/>
      <protection hidden="1"/>
    </xf>
    <xf numFmtId="0" fontId="37" fillId="55" borderId="21" xfId="0" applyFont="1" applyFill="1" applyBorder="1" applyAlignment="1" applyProtection="1">
      <alignment horizontal="left" vertical="center"/>
      <protection hidden="1"/>
    </xf>
    <xf numFmtId="0" fontId="46" fillId="42" borderId="0" xfId="0" applyFont="1" applyFill="1" applyAlignment="1" applyProtection="1">
      <alignment horizontal="center" vertical="center"/>
      <protection hidden="1"/>
    </xf>
    <xf numFmtId="3" fontId="46" fillId="43" borderId="0" xfId="0" applyNumberFormat="1" applyFont="1" applyFill="1" applyAlignment="1" applyProtection="1">
      <alignment vertical="center"/>
      <protection hidden="1"/>
    </xf>
    <xf numFmtId="0" fontId="31" fillId="36" borderId="0" xfId="0" applyFont="1" applyFill="1" applyProtection="1">
      <protection hidden="1"/>
    </xf>
    <xf numFmtId="0" fontId="37" fillId="36" borderId="0" xfId="0" applyFont="1" applyFill="1" applyAlignment="1" applyProtection="1">
      <alignment horizontal="center" vertical="center"/>
      <protection hidden="1"/>
    </xf>
    <xf numFmtId="164" fontId="37" fillId="51" borderId="22" xfId="0" applyNumberFormat="1" applyFont="1" applyFill="1" applyBorder="1" applyAlignment="1" applyProtection="1">
      <alignment horizontal="left" vertical="center"/>
      <protection hidden="1"/>
    </xf>
    <xf numFmtId="3" fontId="39" fillId="42" borderId="23" xfId="0" applyNumberFormat="1" applyFont="1" applyFill="1" applyBorder="1" applyAlignment="1" applyProtection="1">
      <alignment vertical="center"/>
      <protection hidden="1"/>
    </xf>
    <xf numFmtId="0" fontId="31" fillId="42" borderId="0" xfId="0" applyFont="1" applyFill="1" applyProtection="1">
      <protection hidden="1"/>
    </xf>
    <xf numFmtId="164" fontId="37" fillId="54" borderId="22" xfId="0" applyNumberFormat="1" applyFont="1" applyFill="1" applyBorder="1" applyAlignment="1" applyProtection="1">
      <alignment horizontal="left" vertical="center"/>
      <protection hidden="1"/>
    </xf>
    <xf numFmtId="0" fontId="31" fillId="39" borderId="0" xfId="0" applyFont="1" applyFill="1" applyProtection="1">
      <protection hidden="1"/>
    </xf>
    <xf numFmtId="164" fontId="37" fillId="53" borderId="22" xfId="0" applyNumberFormat="1" applyFont="1" applyFill="1" applyBorder="1" applyAlignment="1" applyProtection="1">
      <alignment horizontal="left" vertical="center"/>
      <protection hidden="1"/>
    </xf>
    <xf numFmtId="0" fontId="31" fillId="43" borderId="0" xfId="0" applyFont="1" applyFill="1" applyProtection="1">
      <protection hidden="1"/>
    </xf>
    <xf numFmtId="164" fontId="37" fillId="56" borderId="22" xfId="0" applyNumberFormat="1" applyFont="1" applyFill="1" applyBorder="1" applyAlignment="1" applyProtection="1">
      <alignment horizontal="left" vertical="center"/>
      <protection hidden="1"/>
    </xf>
    <xf numFmtId="3" fontId="39" fillId="38" borderId="23" xfId="0" applyNumberFormat="1" applyFont="1" applyFill="1" applyBorder="1" applyAlignment="1" applyProtection="1">
      <alignment vertical="center"/>
      <protection hidden="1"/>
    </xf>
    <xf numFmtId="0" fontId="31" fillId="38" borderId="0" xfId="0" applyFont="1" applyFill="1" applyProtection="1">
      <protection hidden="1"/>
    </xf>
    <xf numFmtId="164" fontId="37" fillId="52" borderId="22" xfId="0" applyNumberFormat="1" applyFont="1" applyFill="1" applyBorder="1" applyAlignment="1" applyProtection="1">
      <alignment horizontal="left" vertical="center"/>
      <protection hidden="1"/>
    </xf>
    <xf numFmtId="3" fontId="39" fillId="40" borderId="23" xfId="0" applyNumberFormat="1" applyFont="1" applyFill="1" applyBorder="1" applyAlignment="1" applyProtection="1">
      <alignment vertical="center"/>
      <protection hidden="1"/>
    </xf>
    <xf numFmtId="0" fontId="31" fillId="40" borderId="0" xfId="0" applyFont="1" applyFill="1" applyProtection="1">
      <protection hidden="1"/>
    </xf>
    <xf numFmtId="164" fontId="37" fillId="55" borderId="22" xfId="0" applyNumberFormat="1" applyFont="1" applyFill="1" applyBorder="1" applyAlignment="1" applyProtection="1">
      <alignment horizontal="left" vertical="center"/>
      <protection hidden="1"/>
    </xf>
    <xf numFmtId="3" fontId="39" fillId="36" borderId="23" xfId="0" applyNumberFormat="1" applyFont="1" applyFill="1" applyBorder="1" applyAlignment="1" applyProtection="1">
      <alignment vertical="center"/>
      <protection hidden="1"/>
    </xf>
    <xf numFmtId="3" fontId="39" fillId="36" borderId="0" xfId="0" applyNumberFormat="1" applyFont="1" applyFill="1" applyAlignment="1" applyProtection="1">
      <alignment vertical="top"/>
      <protection hidden="1"/>
    </xf>
    <xf numFmtId="3" fontId="39" fillId="56" borderId="23" xfId="0" applyNumberFormat="1" applyFont="1" applyFill="1" applyBorder="1" applyAlignment="1" applyProtection="1">
      <alignment vertical="center"/>
      <protection hidden="1"/>
    </xf>
    <xf numFmtId="0" fontId="30" fillId="33" borderId="34" xfId="0" applyFont="1" applyFill="1" applyBorder="1" applyAlignment="1" applyProtection="1">
      <alignment horizontal="center" vertical="center"/>
      <protection locked="0"/>
    </xf>
    <xf numFmtId="3" fontId="30" fillId="38" borderId="44" xfId="0" applyNumberFormat="1" applyFont="1" applyFill="1" applyBorder="1" applyAlignment="1" applyProtection="1">
      <alignment horizontal="center" vertical="center"/>
      <protection hidden="1"/>
    </xf>
    <xf numFmtId="0" fontId="30" fillId="33" borderId="10" xfId="0" applyFont="1" applyFill="1" applyBorder="1" applyAlignment="1" applyProtection="1">
      <alignment horizontal="center" vertical="center"/>
      <protection locked="0"/>
    </xf>
    <xf numFmtId="0" fontId="29" fillId="41" borderId="18" xfId="0" applyFont="1" applyFill="1" applyBorder="1" applyAlignment="1" applyProtection="1">
      <alignment vertical="center"/>
      <protection hidden="1"/>
    </xf>
    <xf numFmtId="0" fontId="29" fillId="41" borderId="33" xfId="0" applyFont="1" applyFill="1" applyBorder="1" applyAlignment="1" applyProtection="1">
      <alignment vertical="center"/>
      <protection hidden="1"/>
    </xf>
    <xf numFmtId="0" fontId="29" fillId="35" borderId="18" xfId="0" applyFont="1" applyFill="1" applyBorder="1" applyAlignment="1" applyProtection="1">
      <alignment vertical="center"/>
      <protection hidden="1"/>
    </xf>
    <xf numFmtId="0" fontId="29" fillId="35" borderId="33" xfId="0" applyFont="1" applyFill="1" applyBorder="1" applyAlignment="1" applyProtection="1">
      <alignment vertical="center"/>
      <protection hidden="1"/>
    </xf>
    <xf numFmtId="0" fontId="29" fillId="46" borderId="18" xfId="0" applyFont="1" applyFill="1" applyBorder="1" applyAlignment="1" applyProtection="1">
      <alignment vertical="center"/>
      <protection hidden="1"/>
    </xf>
    <xf numFmtId="0" fontId="29" fillId="46" borderId="33" xfId="0" applyFont="1" applyFill="1" applyBorder="1" applyAlignment="1" applyProtection="1">
      <alignment vertical="center"/>
      <protection hidden="1"/>
    </xf>
    <xf numFmtId="0" fontId="29" fillId="37" borderId="18" xfId="0" applyFont="1" applyFill="1" applyBorder="1" applyAlignment="1" applyProtection="1">
      <alignment vertical="center"/>
      <protection hidden="1"/>
    </xf>
    <xf numFmtId="0" fontId="29" fillId="37" borderId="33" xfId="0" applyFont="1" applyFill="1" applyBorder="1" applyAlignment="1" applyProtection="1">
      <alignment vertical="center"/>
      <protection hidden="1"/>
    </xf>
    <xf numFmtId="0" fontId="29" fillId="44" borderId="18" xfId="0" applyFont="1" applyFill="1" applyBorder="1" applyAlignment="1" applyProtection="1">
      <alignment vertical="center"/>
      <protection hidden="1"/>
    </xf>
    <xf numFmtId="0" fontId="29" fillId="44" borderId="33" xfId="0" applyFont="1" applyFill="1" applyBorder="1" applyAlignment="1" applyProtection="1">
      <alignment vertical="center"/>
      <protection hidden="1"/>
    </xf>
    <xf numFmtId="0" fontId="29" fillId="45" borderId="18" xfId="0" applyFont="1" applyFill="1" applyBorder="1" applyAlignment="1" applyProtection="1">
      <alignment vertical="center"/>
      <protection hidden="1"/>
    </xf>
    <xf numFmtId="0" fontId="29" fillId="45" borderId="33" xfId="0" applyFont="1" applyFill="1" applyBorder="1" applyAlignment="1" applyProtection="1">
      <alignment vertical="center"/>
      <protection hidden="1"/>
    </xf>
    <xf numFmtId="164" fontId="37" fillId="55" borderId="23" xfId="0" applyNumberFormat="1" applyFont="1" applyFill="1" applyBorder="1" applyAlignment="1" applyProtection="1">
      <alignment vertical="center"/>
      <protection hidden="1"/>
    </xf>
    <xf numFmtId="164" fontId="37" fillId="55" borderId="0" xfId="0" applyNumberFormat="1" applyFont="1" applyFill="1" applyAlignment="1" applyProtection="1">
      <alignment vertical="center"/>
      <protection hidden="1"/>
    </xf>
    <xf numFmtId="164" fontId="37" fillId="52" borderId="0" xfId="0" applyNumberFormat="1" applyFont="1" applyFill="1" applyAlignment="1" applyProtection="1">
      <alignment vertical="center"/>
      <protection hidden="1"/>
    </xf>
    <xf numFmtId="164" fontId="37" fillId="56" borderId="0" xfId="0" applyNumberFormat="1" applyFont="1" applyFill="1" applyAlignment="1" applyProtection="1">
      <alignment vertical="center"/>
      <protection hidden="1"/>
    </xf>
    <xf numFmtId="164" fontId="37" fillId="56" borderId="24" xfId="0" applyNumberFormat="1" applyFont="1" applyFill="1" applyBorder="1" applyAlignment="1" applyProtection="1">
      <alignment horizontal="right"/>
      <protection hidden="1"/>
    </xf>
    <xf numFmtId="164" fontId="37" fillId="53" borderId="23" xfId="0" applyNumberFormat="1" applyFont="1" applyFill="1" applyBorder="1" applyAlignment="1" applyProtection="1">
      <alignment horizontal="right" vertical="center"/>
      <protection hidden="1"/>
    </xf>
    <xf numFmtId="164" fontId="37" fillId="53" borderId="24" xfId="0" applyNumberFormat="1" applyFont="1" applyFill="1" applyBorder="1" applyAlignment="1" applyProtection="1">
      <alignment horizontal="right"/>
      <protection hidden="1"/>
    </xf>
    <xf numFmtId="164" fontId="37" fillId="54" borderId="0" xfId="0" applyNumberFormat="1" applyFont="1" applyFill="1" applyAlignment="1" applyProtection="1">
      <alignment vertical="center"/>
      <protection hidden="1"/>
    </xf>
    <xf numFmtId="164" fontId="37" fillId="51" borderId="0" xfId="0" applyNumberFormat="1" applyFont="1" applyFill="1" applyAlignment="1" applyProtection="1">
      <alignment vertical="center"/>
      <protection hidden="1"/>
    </xf>
    <xf numFmtId="164" fontId="37" fillId="51" borderId="24" xfId="0" applyNumberFormat="1" applyFont="1" applyFill="1" applyBorder="1" applyAlignment="1" applyProtection="1">
      <alignment horizontal="right"/>
      <protection hidden="1"/>
    </xf>
    <xf numFmtId="164" fontId="37" fillId="54" borderId="24" xfId="0" applyNumberFormat="1" applyFont="1" applyFill="1" applyBorder="1" applyAlignment="1" applyProtection="1">
      <alignment horizontal="right"/>
      <protection hidden="1"/>
    </xf>
    <xf numFmtId="164" fontId="37" fillId="52" borderId="24" xfId="0" applyNumberFormat="1" applyFont="1" applyFill="1" applyBorder="1" applyAlignment="1" applyProtection="1">
      <alignment vertical="center"/>
      <protection hidden="1"/>
    </xf>
    <xf numFmtId="0" fontId="23" fillId="34" borderId="0" xfId="0" applyFont="1" applyFill="1" applyAlignment="1" applyProtection="1">
      <alignment horizontal="center" vertical="center" wrapText="1"/>
      <protection hidden="1"/>
    </xf>
    <xf numFmtId="164" fontId="24" fillId="46" borderId="33" xfId="0" applyNumberFormat="1" applyFont="1" applyFill="1" applyBorder="1" applyAlignment="1" applyProtection="1">
      <alignment vertical="center"/>
      <protection hidden="1"/>
    </xf>
    <xf numFmtId="164" fontId="24" fillId="41" borderId="33" xfId="0" applyNumberFormat="1" applyFont="1" applyFill="1" applyBorder="1" applyAlignment="1" applyProtection="1">
      <alignment vertical="center"/>
      <protection hidden="1"/>
    </xf>
    <xf numFmtId="164" fontId="24" fillId="37" borderId="33" xfId="0" applyNumberFormat="1" applyFont="1" applyFill="1" applyBorder="1" applyAlignment="1" applyProtection="1">
      <alignment vertical="center"/>
      <protection hidden="1"/>
    </xf>
    <xf numFmtId="164" fontId="24" fillId="44" borderId="33" xfId="0" applyNumberFormat="1" applyFont="1" applyFill="1" applyBorder="1" applyAlignment="1" applyProtection="1">
      <alignment vertical="center"/>
      <protection hidden="1"/>
    </xf>
    <xf numFmtId="164" fontId="24" fillId="45" borderId="33" xfId="0" applyNumberFormat="1" applyFont="1" applyFill="1" applyBorder="1" applyAlignment="1" applyProtection="1">
      <alignment vertical="center"/>
      <protection hidden="1"/>
    </xf>
    <xf numFmtId="0" fontId="23" fillId="33" borderId="46" xfId="0" applyFont="1" applyFill="1" applyBorder="1" applyAlignment="1" applyProtection="1">
      <alignment horizontal="left" vertical="center"/>
      <protection hidden="1"/>
    </xf>
    <xf numFmtId="0" fontId="23" fillId="33" borderId="47" xfId="0" applyFont="1" applyFill="1" applyBorder="1" applyAlignment="1" applyProtection="1">
      <alignment horizontal="left" vertical="center"/>
      <protection hidden="1"/>
    </xf>
    <xf numFmtId="0" fontId="30" fillId="33" borderId="45" xfId="0" applyFont="1" applyFill="1" applyBorder="1" applyAlignment="1" applyProtection="1">
      <alignment horizontal="center" vertical="center"/>
      <protection locked="0"/>
    </xf>
    <xf numFmtId="0" fontId="30" fillId="33" borderId="44" xfId="0" applyFont="1" applyFill="1" applyBorder="1" applyAlignment="1" applyProtection="1">
      <alignment horizontal="center" vertical="center"/>
      <protection locked="0"/>
    </xf>
    <xf numFmtId="0" fontId="30" fillId="40" borderId="34" xfId="0" applyFont="1" applyFill="1" applyBorder="1" applyAlignment="1" applyProtection="1">
      <alignment horizontal="center" vertical="center"/>
      <protection hidden="1"/>
    </xf>
    <xf numFmtId="0" fontId="30" fillId="40" borderId="35" xfId="0" applyFont="1" applyFill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left" vertical="top" wrapText="1"/>
      <protection locked="0"/>
    </xf>
    <xf numFmtId="0" fontId="23" fillId="0" borderId="35" xfId="0" applyFont="1" applyBorder="1" applyAlignment="1" applyProtection="1">
      <alignment horizontal="left" vertical="top" wrapText="1"/>
      <protection locked="0"/>
    </xf>
    <xf numFmtId="0" fontId="23" fillId="0" borderId="56" xfId="0" applyFont="1" applyBorder="1" applyAlignment="1" applyProtection="1">
      <alignment horizontal="left" vertical="top" wrapText="1"/>
      <protection locked="0"/>
    </xf>
    <xf numFmtId="0" fontId="24" fillId="33" borderId="50" xfId="0" applyFont="1" applyFill="1" applyBorder="1" applyAlignment="1" applyProtection="1">
      <alignment horizontal="left" vertical="center"/>
      <protection hidden="1"/>
    </xf>
    <xf numFmtId="0" fontId="47" fillId="34" borderId="0" xfId="0" applyFont="1" applyFill="1" applyProtection="1">
      <protection hidden="1"/>
    </xf>
    <xf numFmtId="0" fontId="47" fillId="34" borderId="0" xfId="0" applyFont="1" applyFill="1" applyAlignment="1" applyProtection="1">
      <alignment vertical="center"/>
      <protection hidden="1"/>
    </xf>
    <xf numFmtId="0" fontId="32" fillId="34" borderId="0" xfId="0" applyFont="1" applyFill="1" applyAlignment="1" applyProtection="1">
      <alignment horizontal="left" vertical="center"/>
      <protection hidden="1"/>
    </xf>
    <xf numFmtId="0" fontId="48" fillId="34" borderId="0" xfId="0" applyFont="1" applyFill="1" applyAlignment="1" applyProtection="1">
      <alignment horizontal="left" vertical="center"/>
      <protection hidden="1"/>
    </xf>
    <xf numFmtId="0" fontId="23" fillId="34" borderId="0" xfId="0" applyFont="1" applyFill="1" applyAlignment="1" applyProtection="1">
      <alignment horizontal="left" vertical="center"/>
      <protection hidden="1"/>
    </xf>
    <xf numFmtId="164" fontId="24" fillId="35" borderId="33" xfId="0" applyNumberFormat="1" applyFont="1" applyFill="1" applyBorder="1" applyAlignment="1" applyProtection="1">
      <alignment horizontal="center" vertical="center"/>
      <protection hidden="1"/>
    </xf>
    <xf numFmtId="0" fontId="40" fillId="34" borderId="0" xfId="0" applyFont="1" applyFill="1" applyProtection="1">
      <protection hidden="1"/>
    </xf>
    <xf numFmtId="0" fontId="31" fillId="34" borderId="0" xfId="0" applyFont="1" applyFill="1"/>
    <xf numFmtId="0" fontId="31" fillId="34" borderId="0" xfId="0" applyFont="1" applyFill="1" applyAlignment="1">
      <alignment vertical="center"/>
    </xf>
    <xf numFmtId="0" fontId="31" fillId="33" borderId="0" xfId="0" applyFont="1" applyFill="1" applyProtection="1">
      <protection hidden="1"/>
    </xf>
    <xf numFmtId="0" fontId="31" fillId="33" borderId="37" xfId="0" applyFont="1" applyFill="1" applyBorder="1" applyProtection="1">
      <protection hidden="1"/>
    </xf>
    <xf numFmtId="0" fontId="31" fillId="33" borderId="39" xfId="0" applyFont="1" applyFill="1" applyBorder="1" applyProtection="1">
      <protection hidden="1"/>
    </xf>
    <xf numFmtId="0" fontId="31" fillId="33" borderId="36" xfId="0" applyFont="1" applyFill="1" applyBorder="1" applyProtection="1">
      <protection hidden="1"/>
    </xf>
    <xf numFmtId="0" fontId="31" fillId="33" borderId="40" xfId="0" applyFont="1" applyFill="1" applyBorder="1" applyProtection="1">
      <protection hidden="1"/>
    </xf>
    <xf numFmtId="0" fontId="31" fillId="33" borderId="14" xfId="0" applyFont="1" applyFill="1" applyBorder="1" applyProtection="1">
      <protection hidden="1"/>
    </xf>
    <xf numFmtId="0" fontId="31" fillId="33" borderId="17" xfId="0" applyFont="1" applyFill="1" applyBorder="1" applyProtection="1">
      <protection hidden="1"/>
    </xf>
    <xf numFmtId="0" fontId="31" fillId="33" borderId="41" xfId="0" applyFont="1" applyFill="1" applyBorder="1" applyProtection="1">
      <protection hidden="1"/>
    </xf>
    <xf numFmtId="0" fontId="31" fillId="33" borderId="16" xfId="0" applyFont="1" applyFill="1" applyBorder="1" applyProtection="1">
      <protection hidden="1"/>
    </xf>
    <xf numFmtId="0" fontId="50" fillId="34" borderId="0" xfId="51" applyFont="1" applyFill="1" applyBorder="1" applyProtection="1">
      <protection hidden="1"/>
    </xf>
    <xf numFmtId="3" fontId="31" fillId="48" borderId="0" xfId="0" applyNumberFormat="1" applyFont="1" applyFill="1" applyAlignment="1">
      <alignment horizontal="center" vertical="center"/>
    </xf>
    <xf numFmtId="3" fontId="31" fillId="42" borderId="0" xfId="0" applyNumberFormat="1" applyFont="1" applyFill="1" applyAlignment="1">
      <alignment horizontal="center" vertical="center"/>
    </xf>
    <xf numFmtId="3" fontId="31" fillId="45" borderId="0" xfId="0" applyNumberFormat="1" applyFont="1" applyFill="1" applyAlignment="1">
      <alignment horizontal="center" vertical="center"/>
    </xf>
    <xf numFmtId="0" fontId="23" fillId="34" borderId="0" xfId="0" applyFont="1" applyFill="1" applyAlignment="1" applyProtection="1">
      <alignment horizontal="center" vertical="center"/>
      <protection hidden="1"/>
    </xf>
    <xf numFmtId="0" fontId="23" fillId="40" borderId="23" xfId="0" applyFont="1" applyFill="1" applyBorder="1" applyAlignment="1" applyProtection="1">
      <alignment horizontal="center" vertical="center"/>
      <protection hidden="1"/>
    </xf>
    <xf numFmtId="0" fontId="31" fillId="40" borderId="0" xfId="0" applyFont="1" applyFill="1" applyAlignment="1" applyProtection="1">
      <alignment horizontal="center" vertical="center"/>
      <protection hidden="1"/>
    </xf>
    <xf numFmtId="0" fontId="28" fillId="40" borderId="0" xfId="0" applyFont="1" applyFill="1" applyAlignment="1" applyProtection="1">
      <alignment horizontal="center" vertical="center"/>
      <protection hidden="1"/>
    </xf>
    <xf numFmtId="0" fontId="29" fillId="41" borderId="33" xfId="0" applyFont="1" applyFill="1" applyBorder="1" applyAlignment="1" applyProtection="1">
      <alignment horizontal="center" vertical="center"/>
      <protection hidden="1"/>
    </xf>
    <xf numFmtId="0" fontId="37" fillId="55" borderId="23" xfId="0" applyFont="1" applyFill="1" applyBorder="1" applyAlignment="1" applyProtection="1">
      <alignment horizontal="center" vertical="center"/>
      <protection hidden="1"/>
    </xf>
    <xf numFmtId="0" fontId="37" fillId="55" borderId="21" xfId="0" applyFont="1" applyFill="1" applyBorder="1" applyAlignment="1" applyProtection="1">
      <alignment horizontal="center" vertical="center"/>
      <protection hidden="1"/>
    </xf>
    <xf numFmtId="0" fontId="37" fillId="34" borderId="0" xfId="0" applyFont="1" applyFill="1" applyAlignment="1" applyProtection="1">
      <alignment horizontal="center" vertical="center"/>
      <protection hidden="1"/>
    </xf>
    <xf numFmtId="3" fontId="31" fillId="40" borderId="42" xfId="0" applyNumberFormat="1" applyFont="1" applyFill="1" applyBorder="1" applyAlignment="1">
      <alignment horizontal="center" vertical="center"/>
    </xf>
    <xf numFmtId="3" fontId="31" fillId="40" borderId="15" xfId="0" applyNumberFormat="1" applyFont="1" applyFill="1" applyBorder="1" applyAlignment="1">
      <alignment horizontal="center" vertical="center"/>
    </xf>
    <xf numFmtId="0" fontId="28" fillId="38" borderId="0" xfId="0" applyFont="1" applyFill="1" applyAlignment="1" applyProtection="1">
      <alignment horizontal="center" vertical="center"/>
      <protection hidden="1"/>
    </xf>
    <xf numFmtId="0" fontId="29" fillId="35" borderId="33" xfId="0" applyFont="1" applyFill="1" applyBorder="1" applyAlignment="1" applyProtection="1">
      <alignment horizontal="center" vertical="center"/>
      <protection hidden="1"/>
    </xf>
    <xf numFmtId="0" fontId="37" fillId="52" borderId="23" xfId="0" applyFont="1" applyFill="1" applyBorder="1" applyAlignment="1" applyProtection="1">
      <alignment horizontal="center" vertical="center"/>
      <protection hidden="1"/>
    </xf>
    <xf numFmtId="0" fontId="37" fillId="52" borderId="21" xfId="0" applyFont="1" applyFill="1" applyBorder="1" applyAlignment="1" applyProtection="1">
      <alignment horizontal="center" vertical="center"/>
      <protection hidden="1"/>
    </xf>
    <xf numFmtId="0" fontId="23" fillId="38" borderId="23" xfId="0" applyFont="1" applyFill="1" applyBorder="1" applyAlignment="1" applyProtection="1">
      <alignment horizontal="center" vertical="center"/>
      <protection hidden="1"/>
    </xf>
    <xf numFmtId="0" fontId="31" fillId="38" borderId="0" xfId="0" applyFont="1" applyFill="1" applyAlignment="1" applyProtection="1">
      <alignment horizontal="center" vertical="center"/>
      <protection hidden="1"/>
    </xf>
    <xf numFmtId="3" fontId="31" fillId="38" borderId="42" xfId="0" applyNumberFormat="1" applyFont="1" applyFill="1" applyBorder="1" applyAlignment="1">
      <alignment horizontal="center" vertical="center"/>
    </xf>
    <xf numFmtId="3" fontId="31" fillId="38" borderId="15" xfId="0" applyNumberFormat="1" applyFont="1" applyFill="1" applyBorder="1" applyAlignment="1">
      <alignment horizontal="center" vertical="center"/>
    </xf>
    <xf numFmtId="3" fontId="31" fillId="38" borderId="57" xfId="0" applyNumberFormat="1" applyFont="1" applyFill="1" applyBorder="1" applyAlignment="1">
      <alignment horizontal="center" vertical="center"/>
    </xf>
    <xf numFmtId="0" fontId="23" fillId="43" borderId="23" xfId="0" applyFont="1" applyFill="1" applyBorder="1" applyAlignment="1" applyProtection="1">
      <alignment horizontal="center" vertical="center"/>
      <protection hidden="1"/>
    </xf>
    <xf numFmtId="0" fontId="31" fillId="43" borderId="0" xfId="0" applyFont="1" applyFill="1" applyAlignment="1" applyProtection="1">
      <alignment horizontal="center" vertical="center"/>
      <protection hidden="1"/>
    </xf>
    <xf numFmtId="0" fontId="28" fillId="43" borderId="0" xfId="0" applyFont="1" applyFill="1" applyAlignment="1" applyProtection="1">
      <alignment horizontal="center" vertical="center"/>
      <protection hidden="1"/>
    </xf>
    <xf numFmtId="0" fontId="29" fillId="46" borderId="33" xfId="0" applyFont="1" applyFill="1" applyBorder="1" applyAlignment="1" applyProtection="1">
      <alignment horizontal="center" vertical="center"/>
      <protection hidden="1"/>
    </xf>
    <xf numFmtId="0" fontId="37" fillId="56" borderId="23" xfId="0" applyFont="1" applyFill="1" applyBorder="1" applyAlignment="1" applyProtection="1">
      <alignment horizontal="center" vertical="center"/>
      <protection hidden="1"/>
    </xf>
    <xf numFmtId="0" fontId="37" fillId="56" borderId="21" xfId="0" applyFont="1" applyFill="1" applyBorder="1" applyAlignment="1" applyProtection="1">
      <alignment horizontal="center" vertical="center"/>
      <protection hidden="1"/>
    </xf>
    <xf numFmtId="3" fontId="31" fillId="43" borderId="42" xfId="0" applyNumberFormat="1" applyFont="1" applyFill="1" applyBorder="1" applyAlignment="1">
      <alignment horizontal="center" vertical="center"/>
    </xf>
    <xf numFmtId="3" fontId="31" fillId="43" borderId="15" xfId="0" applyNumberFormat="1" applyFont="1" applyFill="1" applyBorder="1" applyAlignment="1">
      <alignment horizontal="center" vertical="center"/>
    </xf>
    <xf numFmtId="3" fontId="31" fillId="43" borderId="57" xfId="0" applyNumberFormat="1" applyFont="1" applyFill="1" applyBorder="1" applyAlignment="1">
      <alignment horizontal="center" vertical="center"/>
    </xf>
    <xf numFmtId="0" fontId="23" fillId="39" borderId="23" xfId="0" applyFont="1" applyFill="1" applyBorder="1" applyAlignment="1" applyProtection="1">
      <alignment horizontal="center" vertical="center"/>
      <protection hidden="1"/>
    </xf>
    <xf numFmtId="0" fontId="31" fillId="39" borderId="0" xfId="0" applyFont="1" applyFill="1" applyAlignment="1" applyProtection="1">
      <alignment horizontal="center" vertical="center"/>
      <protection hidden="1"/>
    </xf>
    <xf numFmtId="0" fontId="28" fillId="39" borderId="0" xfId="0" applyFont="1" applyFill="1" applyAlignment="1" applyProtection="1">
      <alignment horizontal="center" vertical="center"/>
      <protection hidden="1"/>
    </xf>
    <xf numFmtId="0" fontId="29" fillId="37" borderId="33" xfId="0" applyFont="1" applyFill="1" applyBorder="1" applyAlignment="1" applyProtection="1">
      <alignment horizontal="center" vertical="center"/>
      <protection hidden="1"/>
    </xf>
    <xf numFmtId="164" fontId="37" fillId="53" borderId="23" xfId="0" applyNumberFormat="1" applyFont="1" applyFill="1" applyBorder="1" applyAlignment="1" applyProtection="1">
      <alignment horizontal="center" vertical="center"/>
      <protection hidden="1"/>
    </xf>
    <xf numFmtId="0" fontId="37" fillId="53" borderId="21" xfId="0" applyFont="1" applyFill="1" applyBorder="1" applyAlignment="1" applyProtection="1">
      <alignment horizontal="center" vertical="center"/>
      <protection hidden="1"/>
    </xf>
    <xf numFmtId="3" fontId="31" fillId="39" borderId="42" xfId="0" applyNumberFormat="1" applyFont="1" applyFill="1" applyBorder="1" applyAlignment="1">
      <alignment horizontal="center" vertical="center"/>
    </xf>
    <xf numFmtId="3" fontId="31" fillId="39" borderId="15" xfId="0" applyNumberFormat="1" applyFont="1" applyFill="1" applyBorder="1" applyAlignment="1">
      <alignment horizontal="center" vertical="center"/>
    </xf>
    <xf numFmtId="3" fontId="31" fillId="39" borderId="57" xfId="0" applyNumberFormat="1" applyFont="1" applyFill="1" applyBorder="1" applyAlignment="1">
      <alignment horizontal="center" vertical="center"/>
    </xf>
    <xf numFmtId="0" fontId="23" fillId="42" borderId="23" xfId="0" applyFont="1" applyFill="1" applyBorder="1" applyAlignment="1" applyProtection="1">
      <alignment horizontal="center" vertical="center"/>
      <protection hidden="1"/>
    </xf>
    <xf numFmtId="0" fontId="31" fillId="42" borderId="0" xfId="0" applyFont="1" applyFill="1" applyAlignment="1" applyProtection="1">
      <alignment horizontal="center" vertical="center"/>
      <protection hidden="1"/>
    </xf>
    <xf numFmtId="0" fontId="28" fillId="42" borderId="0" xfId="0" applyFont="1" applyFill="1" applyAlignment="1" applyProtection="1">
      <alignment horizontal="center" vertical="center"/>
      <protection hidden="1"/>
    </xf>
    <xf numFmtId="0" fontId="29" fillId="44" borderId="33" xfId="0" applyFont="1" applyFill="1" applyBorder="1" applyAlignment="1" applyProtection="1">
      <alignment horizontal="center" vertical="center"/>
      <protection hidden="1"/>
    </xf>
    <xf numFmtId="164" fontId="37" fillId="54" borderId="23" xfId="0" applyNumberFormat="1" applyFont="1" applyFill="1" applyBorder="1" applyAlignment="1" applyProtection="1">
      <alignment horizontal="center" vertical="center"/>
      <protection hidden="1"/>
    </xf>
    <xf numFmtId="0" fontId="37" fillId="54" borderId="21" xfId="0" applyFont="1" applyFill="1" applyBorder="1" applyAlignment="1" applyProtection="1">
      <alignment horizontal="center" vertical="center"/>
      <protection hidden="1"/>
    </xf>
    <xf numFmtId="3" fontId="31" fillId="42" borderId="42" xfId="0" applyNumberFormat="1" applyFont="1" applyFill="1" applyBorder="1" applyAlignment="1">
      <alignment horizontal="center" vertical="center"/>
    </xf>
    <xf numFmtId="3" fontId="31" fillId="42" borderId="15" xfId="0" applyNumberFormat="1" applyFont="1" applyFill="1" applyBorder="1" applyAlignment="1">
      <alignment horizontal="center" vertical="center"/>
    </xf>
    <xf numFmtId="3" fontId="31" fillId="42" borderId="57" xfId="0" applyNumberFormat="1" applyFont="1" applyFill="1" applyBorder="1" applyAlignment="1">
      <alignment horizontal="center" vertical="center"/>
    </xf>
    <xf numFmtId="0" fontId="50" fillId="34" borderId="0" xfId="51" applyFont="1" applyFill="1" applyBorder="1" applyAlignment="1" applyProtection="1">
      <alignment horizontal="center" vertical="center"/>
      <protection hidden="1"/>
    </xf>
    <xf numFmtId="0" fontId="23" fillId="36" borderId="23" xfId="0" applyFont="1" applyFill="1" applyBorder="1" applyAlignment="1" applyProtection="1">
      <alignment horizontal="center" vertical="center"/>
      <protection hidden="1"/>
    </xf>
    <xf numFmtId="0" fontId="31" fillId="36" borderId="0" xfId="0" applyFont="1" applyFill="1" applyAlignment="1" applyProtection="1">
      <alignment horizontal="center" vertical="center"/>
      <protection hidden="1"/>
    </xf>
    <xf numFmtId="0" fontId="28" fillId="36" borderId="0" xfId="0" applyFont="1" applyFill="1" applyAlignment="1" applyProtection="1">
      <alignment horizontal="center" vertical="center"/>
      <protection hidden="1"/>
    </xf>
    <xf numFmtId="0" fontId="29" fillId="45" borderId="33" xfId="0" applyFont="1" applyFill="1" applyBorder="1" applyAlignment="1" applyProtection="1">
      <alignment horizontal="center" vertical="center"/>
      <protection hidden="1"/>
    </xf>
    <xf numFmtId="164" fontId="37" fillId="51" borderId="23" xfId="0" applyNumberFormat="1" applyFont="1" applyFill="1" applyBorder="1" applyAlignment="1" applyProtection="1">
      <alignment horizontal="center" vertical="center"/>
      <protection hidden="1"/>
    </xf>
    <xf numFmtId="0" fontId="37" fillId="51" borderId="21" xfId="0" applyFont="1" applyFill="1" applyBorder="1" applyAlignment="1" applyProtection="1">
      <alignment horizontal="center" vertical="center"/>
      <protection hidden="1"/>
    </xf>
    <xf numFmtId="3" fontId="31" fillId="36" borderId="42" xfId="0" applyNumberFormat="1" applyFont="1" applyFill="1" applyBorder="1" applyAlignment="1">
      <alignment horizontal="center" vertical="center"/>
    </xf>
    <xf numFmtId="3" fontId="31" fillId="36" borderId="15" xfId="0" applyNumberFormat="1" applyFont="1" applyFill="1" applyBorder="1" applyAlignment="1">
      <alignment horizontal="center" vertical="center"/>
    </xf>
    <xf numFmtId="3" fontId="31" fillId="36" borderId="57" xfId="0" applyNumberFormat="1" applyFont="1" applyFill="1" applyBorder="1" applyAlignment="1">
      <alignment horizontal="center" vertical="center"/>
    </xf>
    <xf numFmtId="0" fontId="30" fillId="61" borderId="11" xfId="0" applyFont="1" applyFill="1" applyBorder="1" applyAlignment="1" applyProtection="1">
      <alignment horizontal="center" vertical="center" wrapText="1"/>
      <protection hidden="1"/>
    </xf>
    <xf numFmtId="164" fontId="30" fillId="61" borderId="11" xfId="0" applyNumberFormat="1" applyFont="1" applyFill="1" applyBorder="1" applyAlignment="1" applyProtection="1">
      <alignment horizontal="center" vertical="center"/>
      <protection hidden="1"/>
    </xf>
    <xf numFmtId="0" fontId="32" fillId="60" borderId="22" xfId="0" applyFont="1" applyFill="1" applyBorder="1" applyAlignment="1" applyProtection="1">
      <alignment horizontal="center" vertical="center"/>
      <protection hidden="1"/>
    </xf>
    <xf numFmtId="0" fontId="23" fillId="60" borderId="23" xfId="0" applyFont="1" applyFill="1" applyBorder="1" applyProtection="1">
      <protection hidden="1"/>
    </xf>
    <xf numFmtId="0" fontId="41" fillId="60" borderId="27" xfId="0" applyFont="1" applyFill="1" applyBorder="1" applyAlignment="1" applyProtection="1">
      <alignment horizontal="left"/>
      <protection hidden="1"/>
    </xf>
    <xf numFmtId="0" fontId="23" fillId="60" borderId="0" xfId="0" applyFont="1" applyFill="1" applyProtection="1">
      <protection hidden="1"/>
    </xf>
    <xf numFmtId="0" fontId="27" fillId="60" borderId="0" xfId="0" applyFont="1" applyFill="1" applyAlignment="1" applyProtection="1">
      <alignment horizontal="left" vertical="top" wrapText="1"/>
      <protection hidden="1"/>
    </xf>
    <xf numFmtId="0" fontId="32" fillId="60" borderId="27" xfId="0" applyFont="1" applyFill="1" applyBorder="1" applyAlignment="1" applyProtection="1">
      <alignment horizontal="center" vertical="center"/>
      <protection hidden="1"/>
    </xf>
    <xf numFmtId="0" fontId="31" fillId="60" borderId="0" xfId="0" applyFont="1" applyFill="1" applyProtection="1">
      <protection hidden="1"/>
    </xf>
    <xf numFmtId="0" fontId="23" fillId="60" borderId="21" xfId="0" applyFont="1" applyFill="1" applyBorder="1" applyAlignment="1" applyProtection="1">
      <alignment vertical="center"/>
      <protection hidden="1"/>
    </xf>
    <xf numFmtId="0" fontId="25" fillId="60" borderId="23" xfId="0" applyFont="1" applyFill="1" applyBorder="1" applyAlignment="1" applyProtection="1">
      <alignment horizontal="center" vertical="center" wrapText="1"/>
      <protection hidden="1"/>
    </xf>
    <xf numFmtId="3" fontId="29" fillId="60" borderId="23" xfId="0" applyNumberFormat="1" applyFont="1" applyFill="1" applyBorder="1" applyAlignment="1" applyProtection="1">
      <alignment horizontal="center" vertical="center" wrapText="1"/>
      <protection hidden="1"/>
    </xf>
    <xf numFmtId="0" fontId="29" fillId="60" borderId="23" xfId="0" applyFont="1" applyFill="1" applyBorder="1" applyAlignment="1" applyProtection="1">
      <alignment horizontal="center" vertical="center" wrapText="1"/>
      <protection hidden="1"/>
    </xf>
    <xf numFmtId="3" fontId="37" fillId="60" borderId="23" xfId="0" applyNumberFormat="1" applyFont="1" applyFill="1" applyBorder="1" applyAlignment="1" applyProtection="1">
      <alignment vertical="center"/>
      <protection hidden="1"/>
    </xf>
    <xf numFmtId="0" fontId="33" fillId="60" borderId="24" xfId="42" applyFont="1" applyFill="1" applyBorder="1" applyAlignment="1" applyProtection="1">
      <alignment horizontal="center" vertical="center" wrapText="1"/>
      <protection hidden="1"/>
    </xf>
    <xf numFmtId="0" fontId="42" fillId="60" borderId="21" xfId="0" applyFont="1" applyFill="1" applyBorder="1" applyAlignment="1" applyProtection="1">
      <alignment vertical="center" wrapText="1"/>
      <protection hidden="1"/>
    </xf>
    <xf numFmtId="0" fontId="29" fillId="60" borderId="21" xfId="0" applyFont="1" applyFill="1" applyBorder="1" applyAlignment="1" applyProtection="1">
      <alignment horizontal="center" vertical="center" wrapText="1"/>
      <protection hidden="1"/>
    </xf>
    <xf numFmtId="0" fontId="38" fillId="60" borderId="21" xfId="0" applyFont="1" applyFill="1" applyBorder="1" applyAlignment="1" applyProtection="1">
      <alignment horizontal="center" vertical="center"/>
      <protection hidden="1"/>
    </xf>
    <xf numFmtId="0" fontId="33" fillId="60" borderId="31" xfId="42" applyFont="1" applyFill="1" applyBorder="1" applyAlignment="1" applyProtection="1">
      <alignment horizontal="center" vertical="center" wrapText="1"/>
      <protection hidden="1"/>
    </xf>
    <xf numFmtId="0" fontId="31" fillId="60" borderId="22" xfId="0" applyFont="1" applyFill="1" applyBorder="1" applyProtection="1">
      <protection hidden="1"/>
    </xf>
    <xf numFmtId="0" fontId="31" fillId="60" borderId="23" xfId="0" applyFont="1" applyFill="1" applyBorder="1" applyProtection="1">
      <protection hidden="1"/>
    </xf>
    <xf numFmtId="0" fontId="43" fillId="60" borderId="27" xfId="0" applyFont="1" applyFill="1" applyBorder="1" applyAlignment="1" applyProtection="1">
      <alignment vertical="center"/>
      <protection hidden="1"/>
    </xf>
    <xf numFmtId="0" fontId="31" fillId="60" borderId="0" xfId="0" applyFont="1" applyFill="1" applyAlignment="1" applyProtection="1">
      <alignment vertical="center"/>
      <protection hidden="1"/>
    </xf>
    <xf numFmtId="0" fontId="31" fillId="60" borderId="25" xfId="0" applyFont="1" applyFill="1" applyBorder="1" applyProtection="1">
      <protection hidden="1"/>
    </xf>
    <xf numFmtId="0" fontId="31" fillId="60" borderId="21" xfId="0" applyFont="1" applyFill="1" applyBorder="1" applyProtection="1">
      <protection hidden="1"/>
    </xf>
    <xf numFmtId="0" fontId="37" fillId="60" borderId="23" xfId="0" applyFont="1" applyFill="1" applyBorder="1" applyProtection="1">
      <protection hidden="1"/>
    </xf>
    <xf numFmtId="3" fontId="23" fillId="60" borderId="24" xfId="0" applyNumberFormat="1" applyFont="1" applyFill="1" applyBorder="1" applyProtection="1">
      <protection hidden="1"/>
    </xf>
    <xf numFmtId="0" fontId="23" fillId="60" borderId="21" xfId="0" applyFont="1" applyFill="1" applyBorder="1" applyProtection="1">
      <protection hidden="1"/>
    </xf>
    <xf numFmtId="0" fontId="37" fillId="60" borderId="21" xfId="0" applyFont="1" applyFill="1" applyBorder="1" applyProtection="1">
      <protection hidden="1"/>
    </xf>
    <xf numFmtId="3" fontId="23" fillId="60" borderId="31" xfId="0" applyNumberFormat="1" applyFont="1" applyFill="1" applyBorder="1" applyProtection="1">
      <protection hidden="1"/>
    </xf>
    <xf numFmtId="0" fontId="43" fillId="60" borderId="27" xfId="0" applyFont="1" applyFill="1" applyBorder="1" applyAlignment="1" applyProtection="1">
      <alignment horizontal="right" vertical="center"/>
      <protection hidden="1"/>
    </xf>
    <xf numFmtId="0" fontId="43" fillId="60" borderId="0" xfId="0" applyFont="1" applyFill="1" applyAlignment="1" applyProtection="1">
      <alignment horizontal="right" vertical="center"/>
      <protection hidden="1"/>
    </xf>
    <xf numFmtId="3" fontId="23" fillId="60" borderId="28" xfId="0" applyNumberFormat="1" applyFont="1" applyFill="1" applyBorder="1" applyAlignment="1" applyProtection="1">
      <alignment vertical="center"/>
      <protection hidden="1"/>
    </xf>
    <xf numFmtId="0" fontId="39" fillId="34" borderId="0" xfId="0" applyFont="1" applyFill="1" applyProtection="1">
      <protection hidden="1"/>
    </xf>
    <xf numFmtId="0" fontId="39" fillId="34" borderId="0" xfId="0" applyFont="1" applyFill="1"/>
    <xf numFmtId="0" fontId="39" fillId="34" borderId="0" xfId="0" applyFont="1" applyFill="1" applyAlignment="1">
      <alignment vertical="center"/>
    </xf>
    <xf numFmtId="0" fontId="28" fillId="61" borderId="43" xfId="42" applyFont="1" applyFill="1" applyBorder="1" applyAlignment="1" applyProtection="1">
      <alignment horizontal="left" vertical="center"/>
      <protection hidden="1"/>
    </xf>
    <xf numFmtId="0" fontId="28" fillId="61" borderId="42" xfId="42" applyFont="1" applyFill="1" applyBorder="1" applyAlignment="1" applyProtection="1">
      <alignment horizontal="left" vertical="center"/>
      <protection hidden="1"/>
    </xf>
    <xf numFmtId="0" fontId="28" fillId="61" borderId="30" xfId="42" applyFont="1" applyFill="1" applyBorder="1" applyAlignment="1" applyProtection="1">
      <alignment horizontal="left" vertical="center"/>
      <protection hidden="1"/>
    </xf>
    <xf numFmtId="0" fontId="28" fillId="61" borderId="15" xfId="42" applyFont="1" applyFill="1" applyBorder="1" applyAlignment="1" applyProtection="1">
      <alignment horizontal="left" vertical="center"/>
      <protection hidden="1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49" fontId="24" fillId="60" borderId="11" xfId="0" applyNumberFormat="1" applyFont="1" applyFill="1" applyBorder="1" applyAlignment="1" applyProtection="1">
      <alignment horizontal="center" vertical="center"/>
      <protection hidden="1"/>
    </xf>
    <xf numFmtId="0" fontId="24" fillId="60" borderId="11" xfId="0" applyFont="1" applyFill="1" applyBorder="1" applyAlignment="1" applyProtection="1">
      <alignment horizontal="center" vertical="center"/>
      <protection hidden="1"/>
    </xf>
    <xf numFmtId="16" fontId="37" fillId="55" borderId="21" xfId="0" applyNumberFormat="1" applyFont="1" applyFill="1" applyBorder="1" applyAlignment="1" applyProtection="1">
      <alignment vertical="center"/>
      <protection hidden="1"/>
    </xf>
    <xf numFmtId="165" fontId="30" fillId="33" borderId="43" xfId="0" applyNumberFormat="1" applyFont="1" applyFill="1" applyBorder="1" applyAlignment="1" applyProtection="1">
      <alignment horizontal="center" vertical="center"/>
      <protection locked="0"/>
    </xf>
    <xf numFmtId="165" fontId="30" fillId="33" borderId="10" xfId="0" applyNumberFormat="1" applyFont="1" applyFill="1" applyBorder="1" applyAlignment="1" applyProtection="1">
      <alignment horizontal="center" vertical="center"/>
      <protection locked="0"/>
    </xf>
    <xf numFmtId="0" fontId="28" fillId="61" borderId="24" xfId="42" applyFont="1" applyFill="1" applyBorder="1" applyAlignment="1" applyProtection="1">
      <alignment horizontal="left" vertical="center"/>
      <protection hidden="1"/>
    </xf>
    <xf numFmtId="0" fontId="31" fillId="61" borderId="23" xfId="0" applyFont="1" applyFill="1" applyBorder="1" applyAlignment="1" applyProtection="1">
      <alignment horizontal="center" vertical="center"/>
      <protection locked="0"/>
    </xf>
    <xf numFmtId="0" fontId="31" fillId="61" borderId="17" xfId="0" applyFont="1" applyFill="1" applyBorder="1" applyAlignment="1" applyProtection="1">
      <alignment horizontal="center" vertical="center"/>
      <protection locked="0"/>
    </xf>
    <xf numFmtId="0" fontId="28" fillId="61" borderId="58" xfId="42" applyFont="1" applyFill="1" applyBorder="1" applyAlignment="1" applyProtection="1">
      <alignment horizontal="left" vertical="center"/>
      <protection hidden="1"/>
    </xf>
    <xf numFmtId="3" fontId="51" fillId="60" borderId="34" xfId="42" applyNumberFormat="1" applyFont="1" applyFill="1" applyBorder="1" applyAlignment="1" applyProtection="1">
      <alignment horizontal="center" vertical="center" wrapText="1"/>
      <protection hidden="1"/>
    </xf>
    <xf numFmtId="3" fontId="51" fillId="60" borderId="35" xfId="42" applyNumberFormat="1" applyFont="1" applyFill="1" applyBorder="1" applyAlignment="1" applyProtection="1">
      <alignment horizontal="center" vertical="center" wrapText="1"/>
      <protection hidden="1"/>
    </xf>
    <xf numFmtId="3" fontId="51" fillId="60" borderId="56" xfId="42" applyNumberFormat="1" applyFont="1" applyFill="1" applyBorder="1" applyAlignment="1" applyProtection="1">
      <alignment horizontal="center" vertical="center" wrapText="1"/>
      <protection hidden="1"/>
    </xf>
    <xf numFmtId="0" fontId="28" fillId="61" borderId="12" xfId="42" applyFont="1" applyFill="1" applyBorder="1" applyAlignment="1" applyProtection="1">
      <alignment horizontal="left" vertical="center"/>
      <protection hidden="1"/>
    </xf>
    <xf numFmtId="0" fontId="51" fillId="62" borderId="42" xfId="42" applyFont="1" applyFill="1" applyBorder="1" applyAlignment="1" applyProtection="1">
      <alignment horizontal="center" vertical="center"/>
      <protection hidden="1"/>
    </xf>
    <xf numFmtId="0" fontId="51" fillId="62" borderId="15" xfId="42" applyFont="1" applyFill="1" applyBorder="1" applyAlignment="1" applyProtection="1">
      <alignment horizontal="center" vertical="center"/>
      <protection hidden="1"/>
    </xf>
    <xf numFmtId="0" fontId="32" fillId="38" borderId="59" xfId="0" applyFont="1" applyFill="1" applyBorder="1" applyAlignment="1" applyProtection="1">
      <alignment horizontal="center" vertical="center"/>
      <protection hidden="1"/>
    </xf>
    <xf numFmtId="0" fontId="32" fillId="39" borderId="59" xfId="0" applyFont="1" applyFill="1" applyBorder="1" applyAlignment="1" applyProtection="1">
      <alignment horizontal="center" vertical="center"/>
      <protection hidden="1"/>
    </xf>
    <xf numFmtId="164" fontId="24" fillId="35" borderId="33" xfId="0" applyNumberFormat="1" applyFont="1" applyFill="1" applyBorder="1" applyAlignment="1" applyProtection="1">
      <alignment horizontal="left" vertical="center"/>
      <protection hidden="1"/>
    </xf>
    <xf numFmtId="0" fontId="47" fillId="34" borderId="0" xfId="0" applyFont="1" applyFill="1" applyAlignment="1" applyProtection="1">
      <alignment horizontal="center" vertical="center" wrapText="1"/>
      <protection hidden="1"/>
    </xf>
    <xf numFmtId="0" fontId="53" fillId="34" borderId="0" xfId="0" applyFont="1" applyFill="1"/>
    <xf numFmtId="0" fontId="53" fillId="34" borderId="0" xfId="0" applyFont="1" applyFill="1" applyProtection="1">
      <protection hidden="1"/>
    </xf>
    <xf numFmtId="0" fontId="54" fillId="34" borderId="0" xfId="42" applyFont="1" applyFill="1" applyAlignment="1" applyProtection="1">
      <alignment wrapText="1"/>
      <protection hidden="1"/>
    </xf>
    <xf numFmtId="164" fontId="47" fillId="34" borderId="0" xfId="0" applyNumberFormat="1" applyFont="1" applyFill="1" applyAlignment="1" applyProtection="1">
      <alignment horizontal="right" vertical="center"/>
      <protection hidden="1"/>
    </xf>
    <xf numFmtId="3" fontId="47" fillId="34" borderId="0" xfId="0" applyNumberFormat="1" applyFont="1" applyFill="1" applyAlignment="1" applyProtection="1">
      <alignment vertical="center"/>
      <protection hidden="1"/>
    </xf>
    <xf numFmtId="0" fontId="23" fillId="63" borderId="11" xfId="0" applyFont="1" applyFill="1" applyBorder="1" applyAlignment="1" applyProtection="1">
      <alignment horizontal="center" vertical="center"/>
      <protection hidden="1"/>
    </xf>
    <xf numFmtId="0" fontId="28" fillId="63" borderId="11" xfId="0" applyFont="1" applyFill="1" applyBorder="1" applyAlignment="1" applyProtection="1">
      <alignment horizontal="center" vertical="center"/>
      <protection hidden="1"/>
    </xf>
    <xf numFmtId="0" fontId="32" fillId="42" borderId="59" xfId="0" applyFont="1" applyFill="1" applyBorder="1" applyAlignment="1" applyProtection="1">
      <alignment horizontal="center" vertical="center"/>
      <protection hidden="1"/>
    </xf>
    <xf numFmtId="0" fontId="32" fillId="36" borderId="59" xfId="0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5" fillId="33" borderId="0" xfId="0" applyFont="1" applyFill="1" applyAlignment="1" applyProtection="1">
      <alignment horizontal="center" vertical="top"/>
      <protection hidden="1"/>
    </xf>
    <xf numFmtId="0" fontId="23" fillId="33" borderId="0" xfId="0" applyFont="1" applyFill="1" applyAlignment="1" applyProtection="1">
      <alignment horizontal="center" vertical="center"/>
      <protection hidden="1"/>
    </xf>
    <xf numFmtId="0" fontId="26" fillId="33" borderId="0" xfId="0" applyFont="1" applyFill="1" applyAlignment="1" applyProtection="1">
      <alignment horizontal="center" vertical="center" shrinkToFit="1"/>
      <protection hidden="1"/>
    </xf>
    <xf numFmtId="0" fontId="23" fillId="33" borderId="0" xfId="0" applyFont="1" applyFill="1" applyAlignment="1" applyProtection="1">
      <alignment horizontal="left" vertical="center" wrapText="1"/>
      <protection hidden="1"/>
    </xf>
    <xf numFmtId="0" fontId="34" fillId="35" borderId="12" xfId="0" applyFont="1" applyFill="1" applyBorder="1" applyAlignment="1" applyProtection="1">
      <alignment horizontal="center" vertical="top"/>
      <protection hidden="1"/>
    </xf>
    <xf numFmtId="0" fontId="34" fillId="35" borderId="15" xfId="0" applyFont="1" applyFill="1" applyBorder="1" applyAlignment="1" applyProtection="1">
      <alignment horizontal="center" vertical="top"/>
      <protection hidden="1"/>
    </xf>
    <xf numFmtId="0" fontId="34" fillId="35" borderId="13" xfId="0" applyFont="1" applyFill="1" applyBorder="1" applyAlignment="1" applyProtection="1">
      <alignment horizontal="center" vertical="top"/>
      <protection hidden="1"/>
    </xf>
    <xf numFmtId="0" fontId="49" fillId="44" borderId="52" xfId="51" applyFont="1" applyFill="1" applyBorder="1" applyAlignment="1" applyProtection="1">
      <alignment horizontal="center" vertical="center"/>
      <protection hidden="1"/>
    </xf>
    <xf numFmtId="0" fontId="49" fillId="44" borderId="53" xfId="51" applyFont="1" applyFill="1" applyBorder="1" applyAlignment="1" applyProtection="1">
      <alignment horizontal="center" vertical="center"/>
      <protection hidden="1"/>
    </xf>
    <xf numFmtId="0" fontId="49" fillId="44" borderId="54" xfId="51" applyFont="1" applyFill="1" applyBorder="1" applyAlignment="1" applyProtection="1">
      <alignment horizontal="center" vertical="center"/>
      <protection hidden="1"/>
    </xf>
    <xf numFmtId="0" fontId="49" fillId="47" borderId="52" xfId="51" applyFont="1" applyFill="1" applyBorder="1" applyAlignment="1" applyProtection="1">
      <alignment horizontal="center" vertical="center"/>
      <protection hidden="1"/>
    </xf>
    <xf numFmtId="0" fontId="49" fillId="47" borderId="53" xfId="51" applyFont="1" applyFill="1" applyBorder="1" applyAlignment="1" applyProtection="1">
      <alignment horizontal="center" vertical="center"/>
      <protection hidden="1"/>
    </xf>
    <xf numFmtId="0" fontId="49" fillId="47" borderId="54" xfId="51" applyFont="1" applyFill="1" applyBorder="1" applyAlignment="1" applyProtection="1">
      <alignment horizontal="center" vertical="center"/>
      <protection hidden="1"/>
    </xf>
    <xf numFmtId="0" fontId="32" fillId="33" borderId="16" xfId="0" applyFont="1" applyFill="1" applyBorder="1" applyAlignment="1" applyProtection="1">
      <alignment horizontal="center"/>
      <protection hidden="1"/>
    </xf>
    <xf numFmtId="0" fontId="49" fillId="50" borderId="52" xfId="51" applyFont="1" applyFill="1" applyBorder="1" applyAlignment="1" applyProtection="1">
      <alignment horizontal="center" vertical="center"/>
      <protection hidden="1"/>
    </xf>
    <xf numFmtId="0" fontId="49" fillId="50" borderId="53" xfId="51" applyFont="1" applyFill="1" applyBorder="1" applyAlignment="1" applyProtection="1">
      <alignment horizontal="center" vertical="center"/>
      <protection hidden="1"/>
    </xf>
    <xf numFmtId="0" fontId="49" fillId="50" borderId="54" xfId="51" applyFont="1" applyFill="1" applyBorder="1" applyAlignment="1" applyProtection="1">
      <alignment horizontal="center" vertical="center"/>
      <protection hidden="1"/>
    </xf>
    <xf numFmtId="0" fontId="49" fillId="35" borderId="52" xfId="51" applyFont="1" applyFill="1" applyBorder="1" applyAlignment="1" applyProtection="1">
      <alignment horizontal="center" vertical="center"/>
      <protection hidden="1"/>
    </xf>
    <xf numFmtId="0" fontId="49" fillId="35" borderId="53" xfId="51" applyFont="1" applyFill="1" applyBorder="1" applyAlignment="1" applyProtection="1">
      <alignment horizontal="center" vertical="center"/>
      <protection hidden="1"/>
    </xf>
    <xf numFmtId="0" fontId="49" fillId="35" borderId="54" xfId="51" applyFont="1" applyFill="1" applyBorder="1" applyAlignment="1" applyProtection="1">
      <alignment horizontal="center" vertical="center"/>
      <protection hidden="1"/>
    </xf>
    <xf numFmtId="0" fontId="49" fillId="49" borderId="52" xfId="51" applyFont="1" applyFill="1" applyBorder="1" applyAlignment="1" applyProtection="1">
      <alignment horizontal="center" vertical="center"/>
      <protection hidden="1"/>
    </xf>
    <xf numFmtId="0" fontId="49" fillId="49" borderId="53" xfId="51" applyFont="1" applyFill="1" applyBorder="1" applyAlignment="1" applyProtection="1">
      <alignment horizontal="center" vertical="center"/>
      <protection hidden="1"/>
    </xf>
    <xf numFmtId="0" fontId="49" fillId="49" borderId="54" xfId="51" applyFont="1" applyFill="1" applyBorder="1" applyAlignment="1" applyProtection="1">
      <alignment horizontal="center" vertical="center"/>
      <protection hidden="1"/>
    </xf>
    <xf numFmtId="0" fontId="49" fillId="37" borderId="52" xfId="51" applyFont="1" applyFill="1" applyBorder="1" applyAlignment="1" applyProtection="1">
      <alignment horizontal="center" vertical="center"/>
      <protection hidden="1"/>
    </xf>
    <xf numFmtId="0" fontId="49" fillId="37" borderId="53" xfId="51" applyFont="1" applyFill="1" applyBorder="1" applyAlignment="1" applyProtection="1">
      <alignment horizontal="center" vertical="center"/>
      <protection hidden="1"/>
    </xf>
    <xf numFmtId="0" fontId="49" fillId="37" borderId="54" xfId="51" applyFont="1" applyFill="1" applyBorder="1" applyAlignment="1" applyProtection="1">
      <alignment horizontal="center" vertical="center"/>
      <protection hidden="1"/>
    </xf>
    <xf numFmtId="0" fontId="23" fillId="33" borderId="55" xfId="0" applyFont="1" applyFill="1" applyBorder="1" applyAlignment="1" applyProtection="1">
      <alignment horizontal="left" vertical="top" wrapText="1"/>
      <protection hidden="1"/>
    </xf>
    <xf numFmtId="0" fontId="23" fillId="33" borderId="46" xfId="0" applyFont="1" applyFill="1" applyBorder="1" applyAlignment="1" applyProtection="1">
      <alignment horizontal="left" vertical="top"/>
      <protection hidden="1"/>
    </xf>
    <xf numFmtId="0" fontId="23" fillId="33" borderId="47" xfId="0" applyFont="1" applyFill="1" applyBorder="1" applyAlignment="1" applyProtection="1">
      <alignment horizontal="left" vertical="top"/>
      <protection hidden="1"/>
    </xf>
    <xf numFmtId="0" fontId="23" fillId="33" borderId="55" xfId="0" applyFont="1" applyFill="1" applyBorder="1" applyAlignment="1" applyProtection="1">
      <alignment vertical="center" wrapText="1"/>
      <protection hidden="1"/>
    </xf>
    <xf numFmtId="0" fontId="23" fillId="33" borderId="46" xfId="0" applyFont="1" applyFill="1" applyBorder="1" applyAlignment="1" applyProtection="1">
      <alignment vertical="center" wrapText="1"/>
      <protection hidden="1"/>
    </xf>
    <xf numFmtId="0" fontId="23" fillId="33" borderId="47" xfId="0" applyFont="1" applyFill="1" applyBorder="1" applyAlignment="1" applyProtection="1">
      <alignment vertical="center" wrapText="1"/>
      <protection hidden="1"/>
    </xf>
    <xf numFmtId="0" fontId="25" fillId="60" borderId="22" xfId="0" applyFont="1" applyFill="1" applyBorder="1" applyAlignment="1" applyProtection="1">
      <alignment horizontal="center" vertical="center" wrapText="1"/>
      <protection hidden="1"/>
    </xf>
    <xf numFmtId="0" fontId="25" fillId="60" borderId="23" xfId="0" applyFont="1" applyFill="1" applyBorder="1" applyAlignment="1" applyProtection="1">
      <alignment horizontal="center" vertical="center" wrapText="1"/>
      <protection hidden="1"/>
    </xf>
    <xf numFmtId="0" fontId="25" fillId="60" borderId="24" xfId="0" applyFont="1" applyFill="1" applyBorder="1" applyAlignment="1" applyProtection="1">
      <alignment horizontal="center" vertical="center" wrapText="1"/>
      <protection hidden="1"/>
    </xf>
    <xf numFmtId="0" fontId="24" fillId="60" borderId="37" xfId="0" applyFont="1" applyFill="1" applyBorder="1" applyAlignment="1" applyProtection="1">
      <alignment horizontal="left" vertical="center" wrapText="1"/>
      <protection hidden="1"/>
    </xf>
    <xf numFmtId="0" fontId="24" fillId="60" borderId="16" xfId="0" applyFont="1" applyFill="1" applyBorder="1" applyAlignment="1" applyProtection="1">
      <alignment horizontal="left" vertical="center" wrapText="1"/>
      <protection hidden="1"/>
    </xf>
    <xf numFmtId="0" fontId="24" fillId="60" borderId="39" xfId="0" applyFont="1" applyFill="1" applyBorder="1" applyAlignment="1" applyProtection="1">
      <alignment horizontal="left" vertical="center" wrapText="1"/>
      <protection hidden="1"/>
    </xf>
    <xf numFmtId="0" fontId="24" fillId="60" borderId="14" xfId="0" applyFont="1" applyFill="1" applyBorder="1" applyAlignment="1" applyProtection="1">
      <alignment horizontal="left" vertical="center" wrapText="1"/>
      <protection hidden="1"/>
    </xf>
    <xf numFmtId="0" fontId="24" fillId="60" borderId="17" xfId="0" applyFont="1" applyFill="1" applyBorder="1" applyAlignment="1" applyProtection="1">
      <alignment horizontal="left" vertical="center" wrapText="1"/>
      <protection hidden="1"/>
    </xf>
    <xf numFmtId="0" fontId="24" fillId="60" borderId="41" xfId="0" applyFont="1" applyFill="1" applyBorder="1" applyAlignment="1" applyProtection="1">
      <alignment horizontal="left" vertical="center" wrapText="1"/>
      <protection hidden="1"/>
    </xf>
    <xf numFmtId="0" fontId="31" fillId="33" borderId="18" xfId="0" applyFont="1" applyFill="1" applyBorder="1" applyAlignment="1" applyProtection="1">
      <alignment horizontal="left" vertical="center" wrapText="1"/>
      <protection locked="0"/>
    </xf>
    <xf numFmtId="0" fontId="31" fillId="33" borderId="33" xfId="0" applyFont="1" applyFill="1" applyBorder="1" applyAlignment="1" applyProtection="1">
      <alignment horizontal="left" vertical="center" wrapText="1"/>
      <protection locked="0"/>
    </xf>
    <xf numFmtId="0" fontId="31" fillId="33" borderId="19" xfId="0" applyFont="1" applyFill="1" applyBorder="1" applyAlignment="1" applyProtection="1">
      <alignment horizontal="left" vertical="center" wrapText="1"/>
      <protection locked="0"/>
    </xf>
    <xf numFmtId="0" fontId="31" fillId="33" borderId="18" xfId="0" applyFont="1" applyFill="1" applyBorder="1" applyAlignment="1" applyProtection="1">
      <alignment horizontal="center" vertical="center"/>
      <protection locked="0"/>
    </xf>
    <xf numFmtId="0" fontId="31" fillId="33" borderId="19" xfId="0" applyFont="1" applyFill="1" applyBorder="1" applyAlignment="1" applyProtection="1">
      <alignment horizontal="center" vertical="center"/>
      <protection locked="0"/>
    </xf>
    <xf numFmtId="0" fontId="42" fillId="60" borderId="0" xfId="0" applyFont="1" applyFill="1" applyAlignment="1" applyProtection="1">
      <alignment horizontal="left" vertical="center" wrapText="1"/>
      <protection hidden="1"/>
    </xf>
    <xf numFmtId="0" fontId="42" fillId="60" borderId="28" xfId="0" applyFont="1" applyFill="1" applyBorder="1" applyAlignment="1" applyProtection="1">
      <alignment horizontal="left" vertical="center" wrapText="1"/>
      <protection hidden="1"/>
    </xf>
    <xf numFmtId="0" fontId="42" fillId="60" borderId="0" xfId="0" applyFont="1" applyFill="1" applyAlignment="1" applyProtection="1">
      <alignment horizontal="center" vertical="center" wrapText="1"/>
      <protection hidden="1"/>
    </xf>
    <xf numFmtId="0" fontId="42" fillId="60" borderId="28" xfId="0" applyFont="1" applyFill="1" applyBorder="1" applyAlignment="1" applyProtection="1">
      <alignment horizontal="center" vertical="center" wrapText="1"/>
      <protection hidden="1"/>
    </xf>
    <xf numFmtId="0" fontId="25" fillId="60" borderId="25" xfId="0" applyFont="1" applyFill="1" applyBorder="1" applyAlignment="1" applyProtection="1">
      <alignment horizontal="center" vertical="center" wrapText="1"/>
      <protection hidden="1"/>
    </xf>
    <xf numFmtId="0" fontId="25" fillId="60" borderId="21" xfId="0" applyFont="1" applyFill="1" applyBorder="1" applyAlignment="1" applyProtection="1">
      <alignment horizontal="center" vertical="center" wrapText="1"/>
      <protection hidden="1"/>
    </xf>
    <xf numFmtId="0" fontId="28" fillId="61" borderId="30" xfId="42" applyFont="1" applyFill="1" applyBorder="1" applyAlignment="1" applyProtection="1">
      <alignment horizontal="left" vertical="center" wrapText="1"/>
      <protection hidden="1"/>
    </xf>
    <xf numFmtId="0" fontId="28" fillId="61" borderId="15" xfId="42" applyFont="1" applyFill="1" applyBorder="1" applyAlignment="1" applyProtection="1">
      <alignment horizontal="left" vertical="center" wrapText="1"/>
      <protection hidden="1"/>
    </xf>
    <xf numFmtId="0" fontId="28" fillId="61" borderId="59" xfId="42" applyFont="1" applyFill="1" applyBorder="1" applyAlignment="1" applyProtection="1">
      <alignment horizontal="left" vertical="center" wrapText="1"/>
      <protection hidden="1"/>
    </xf>
    <xf numFmtId="0" fontId="28" fillId="61" borderId="57" xfId="42" applyFont="1" applyFill="1" applyBorder="1" applyAlignment="1" applyProtection="1">
      <alignment horizontal="left" vertical="center" wrapText="1"/>
      <protection hidden="1"/>
    </xf>
    <xf numFmtId="0" fontId="28" fillId="61" borderId="62" xfId="42" applyFont="1" applyFill="1" applyBorder="1" applyAlignment="1" applyProtection="1">
      <alignment horizontal="left" vertical="center" wrapText="1"/>
      <protection hidden="1"/>
    </xf>
    <xf numFmtId="0" fontId="28" fillId="61" borderId="60" xfId="42" applyFont="1" applyFill="1" applyBorder="1" applyAlignment="1" applyProtection="1">
      <alignment horizontal="left" vertical="center" wrapText="1"/>
      <protection hidden="1"/>
    </xf>
    <xf numFmtId="0" fontId="28" fillId="61" borderId="14" xfId="42" applyFont="1" applyFill="1" applyBorder="1" applyAlignment="1" applyProtection="1">
      <alignment horizontal="left" vertical="center" wrapText="1"/>
      <protection hidden="1"/>
    </xf>
    <xf numFmtId="0" fontId="28" fillId="61" borderId="17" xfId="42" applyFont="1" applyFill="1" applyBorder="1" applyAlignment="1" applyProtection="1">
      <alignment horizontal="left" vertical="center" wrapText="1"/>
      <protection hidden="1"/>
    </xf>
    <xf numFmtId="0" fontId="28" fillId="61" borderId="58" xfId="42" applyFont="1" applyFill="1" applyBorder="1" applyAlignment="1" applyProtection="1">
      <alignment horizontal="left" vertical="center" wrapText="1"/>
      <protection hidden="1"/>
    </xf>
    <xf numFmtId="0" fontId="28" fillId="61" borderId="12" xfId="42" applyFont="1" applyFill="1" applyBorder="1" applyAlignment="1" applyProtection="1">
      <alignment horizontal="left" vertical="center" wrapText="1"/>
      <protection hidden="1"/>
    </xf>
    <xf numFmtId="0" fontId="28" fillId="61" borderId="44" xfId="42" applyFont="1" applyFill="1" applyBorder="1" applyAlignment="1" applyProtection="1">
      <alignment horizontal="left" vertical="center" wrapText="1"/>
      <protection hidden="1"/>
    </xf>
    <xf numFmtId="0" fontId="28" fillId="61" borderId="37" xfId="42" applyFont="1" applyFill="1" applyBorder="1" applyAlignment="1" applyProtection="1">
      <alignment horizontal="left" vertical="center" wrapText="1"/>
      <protection hidden="1"/>
    </xf>
    <xf numFmtId="0" fontId="28" fillId="61" borderId="16" xfId="42" applyFont="1" applyFill="1" applyBorder="1" applyAlignment="1" applyProtection="1">
      <alignment horizontal="left" vertical="center" wrapText="1"/>
      <protection hidden="1"/>
    </xf>
    <xf numFmtId="0" fontId="28" fillId="61" borderId="61" xfId="42" applyFont="1" applyFill="1" applyBorder="1" applyAlignment="1" applyProtection="1">
      <alignment horizontal="left" vertical="center" wrapText="1"/>
      <protection hidden="1"/>
    </xf>
    <xf numFmtId="3" fontId="30" fillId="40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40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40" borderId="38" xfId="0" applyNumberFormat="1" applyFont="1" applyFill="1" applyBorder="1" applyAlignment="1" applyProtection="1">
      <alignment horizontal="center" vertical="center" wrapText="1"/>
      <protection hidden="1"/>
    </xf>
    <xf numFmtId="3" fontId="30" fillId="40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40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40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40" borderId="13" xfId="0" applyFont="1" applyFill="1" applyBorder="1" applyAlignment="1" applyProtection="1">
      <alignment horizontal="left" vertical="center" wrapText="1"/>
      <protection hidden="1"/>
    </xf>
    <xf numFmtId="0" fontId="23" fillId="40" borderId="11" xfId="0" applyFont="1" applyFill="1" applyBorder="1" applyAlignment="1" applyProtection="1">
      <alignment horizontal="left" vertical="center" wrapText="1"/>
      <protection hidden="1"/>
    </xf>
    <xf numFmtId="0" fontId="23" fillId="40" borderId="29" xfId="0" applyFont="1" applyFill="1" applyBorder="1" applyAlignment="1" applyProtection="1">
      <alignment horizontal="left" vertical="center" wrapText="1"/>
      <protection hidden="1"/>
    </xf>
    <xf numFmtId="0" fontId="27" fillId="40" borderId="27" xfId="0" applyFont="1" applyFill="1" applyBorder="1" applyAlignment="1" applyProtection="1">
      <alignment horizontal="center" vertical="top" wrapText="1"/>
      <protection hidden="1"/>
    </xf>
    <xf numFmtId="0" fontId="27" fillId="40" borderId="0" xfId="0" applyFont="1" applyFill="1" applyAlignment="1" applyProtection="1">
      <alignment horizontal="center" vertical="top" wrapText="1"/>
      <protection hidden="1"/>
    </xf>
    <xf numFmtId="0" fontId="27" fillId="40" borderId="28" xfId="0" applyFont="1" applyFill="1" applyBorder="1" applyAlignment="1" applyProtection="1">
      <alignment horizontal="center" vertical="top" wrapText="1"/>
      <protection hidden="1"/>
    </xf>
    <xf numFmtId="0" fontId="30" fillId="40" borderId="20" xfId="0" applyFont="1" applyFill="1" applyBorder="1" applyAlignment="1" applyProtection="1">
      <alignment horizontal="center" vertical="center" wrapText="1"/>
      <protection hidden="1"/>
    </xf>
    <xf numFmtId="0" fontId="30" fillId="40" borderId="32" xfId="0" applyFont="1" applyFill="1" applyBorder="1" applyAlignment="1" applyProtection="1">
      <alignment horizontal="center" vertical="center" wrapText="1"/>
      <protection hidden="1"/>
    </xf>
    <xf numFmtId="0" fontId="30" fillId="40" borderId="38" xfId="0" applyFont="1" applyFill="1" applyBorder="1" applyAlignment="1" applyProtection="1">
      <alignment horizontal="center" vertical="center" wrapText="1"/>
      <protection hidden="1"/>
    </xf>
    <xf numFmtId="0" fontId="44" fillId="40" borderId="20" xfId="42" applyFont="1" applyFill="1" applyBorder="1" applyAlignment="1" applyProtection="1">
      <alignment horizontal="center" vertical="center" wrapText="1"/>
      <protection hidden="1"/>
    </xf>
    <xf numFmtId="0" fontId="44" fillId="40" borderId="32" xfId="42" applyFont="1" applyFill="1" applyBorder="1" applyAlignment="1" applyProtection="1">
      <alignment horizontal="center" vertical="center" wrapText="1"/>
      <protection hidden="1"/>
    </xf>
    <xf numFmtId="0" fontId="44" fillId="40" borderId="38" xfId="42" applyFont="1" applyFill="1" applyBorder="1" applyAlignment="1" applyProtection="1">
      <alignment horizontal="center" vertical="center" wrapText="1"/>
      <protection hidden="1"/>
    </xf>
    <xf numFmtId="0" fontId="23" fillId="40" borderId="42" xfId="0" applyFont="1" applyFill="1" applyBorder="1" applyAlignment="1" applyProtection="1">
      <alignment horizontal="left" vertical="center" wrapText="1"/>
      <protection hidden="1"/>
    </xf>
    <xf numFmtId="0" fontId="23" fillId="40" borderId="45" xfId="0" applyFont="1" applyFill="1" applyBorder="1" applyAlignment="1" applyProtection="1">
      <alignment horizontal="left" vertical="center" wrapText="1"/>
      <protection hidden="1"/>
    </xf>
    <xf numFmtId="0" fontId="23" fillId="38" borderId="42" xfId="0" applyFont="1" applyFill="1" applyBorder="1" applyAlignment="1" applyProtection="1">
      <alignment horizontal="left" vertical="center" wrapText="1"/>
      <protection hidden="1"/>
    </xf>
    <xf numFmtId="0" fontId="23" fillId="38" borderId="45" xfId="0" applyFont="1" applyFill="1" applyBorder="1" applyAlignment="1" applyProtection="1">
      <alignment horizontal="left" vertical="center" wrapText="1"/>
      <protection hidden="1"/>
    </xf>
    <xf numFmtId="0" fontId="23" fillId="38" borderId="15" xfId="0" applyFont="1" applyFill="1" applyBorder="1" applyAlignment="1" applyProtection="1">
      <alignment horizontal="left" vertical="center" wrapText="1"/>
      <protection hidden="1"/>
    </xf>
    <xf numFmtId="0" fontId="23" fillId="38" borderId="44" xfId="0" applyFont="1" applyFill="1" applyBorder="1" applyAlignment="1" applyProtection="1">
      <alignment horizontal="left" vertical="center" wrapText="1"/>
      <protection hidden="1"/>
    </xf>
    <xf numFmtId="0" fontId="27" fillId="38" borderId="27" xfId="0" applyFont="1" applyFill="1" applyBorder="1" applyAlignment="1" applyProtection="1">
      <alignment horizontal="center" vertical="top" wrapText="1"/>
      <protection hidden="1"/>
    </xf>
    <xf numFmtId="0" fontId="27" fillId="38" borderId="0" xfId="0" applyFont="1" applyFill="1" applyAlignment="1" applyProtection="1">
      <alignment horizontal="center" vertical="top" wrapText="1"/>
      <protection hidden="1"/>
    </xf>
    <xf numFmtId="0" fontId="27" fillId="38" borderId="28" xfId="0" applyFont="1" applyFill="1" applyBorder="1" applyAlignment="1" applyProtection="1">
      <alignment horizontal="center" vertical="top" wrapText="1"/>
      <protection hidden="1"/>
    </xf>
    <xf numFmtId="3" fontId="30" fillId="38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38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38" borderId="38" xfId="0" applyNumberFormat="1" applyFont="1" applyFill="1" applyBorder="1" applyAlignment="1" applyProtection="1">
      <alignment horizontal="left" vertical="center" wrapText="1"/>
      <protection hidden="1"/>
    </xf>
    <xf numFmtId="3" fontId="30" fillId="38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38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38" borderId="38" xfId="0" applyNumberFormat="1" applyFont="1" applyFill="1" applyBorder="1" applyAlignment="1" applyProtection="1">
      <alignment horizontal="center" vertical="center" wrapText="1"/>
      <protection hidden="1"/>
    </xf>
    <xf numFmtId="0" fontId="44" fillId="38" borderId="20" xfId="42" applyFont="1" applyFill="1" applyBorder="1" applyAlignment="1" applyProtection="1">
      <alignment horizontal="center" vertical="center" wrapText="1"/>
      <protection hidden="1"/>
    </xf>
    <xf numFmtId="0" fontId="44" fillId="38" borderId="32" xfId="42" applyFont="1" applyFill="1" applyBorder="1" applyAlignment="1" applyProtection="1">
      <alignment horizontal="center" vertical="center" wrapText="1"/>
      <protection hidden="1"/>
    </xf>
    <xf numFmtId="0" fontId="44" fillId="38" borderId="38" xfId="42" applyFont="1" applyFill="1" applyBorder="1" applyAlignment="1" applyProtection="1">
      <alignment horizontal="center" vertical="center" wrapText="1"/>
      <protection hidden="1"/>
    </xf>
    <xf numFmtId="0" fontId="30" fillId="38" borderId="20" xfId="0" applyFont="1" applyFill="1" applyBorder="1" applyAlignment="1" applyProtection="1">
      <alignment horizontal="center" vertical="center" wrapText="1"/>
      <protection hidden="1"/>
    </xf>
    <xf numFmtId="0" fontId="30" fillId="38" borderId="32" xfId="0" applyFont="1" applyFill="1" applyBorder="1" applyAlignment="1" applyProtection="1">
      <alignment horizontal="center" vertical="center" wrapText="1"/>
      <protection hidden="1"/>
    </xf>
    <xf numFmtId="0" fontId="30" fillId="38" borderId="38" xfId="0" applyFont="1" applyFill="1" applyBorder="1" applyAlignment="1" applyProtection="1">
      <alignment horizontal="center" vertical="center" wrapText="1"/>
      <protection hidden="1"/>
    </xf>
    <xf numFmtId="0" fontId="23" fillId="43" borderId="15" xfId="0" applyFont="1" applyFill="1" applyBorder="1" applyAlignment="1" applyProtection="1">
      <alignment horizontal="left" vertical="center" wrapText="1"/>
      <protection hidden="1"/>
    </xf>
    <xf numFmtId="0" fontId="23" fillId="43" borderId="44" xfId="0" applyFont="1" applyFill="1" applyBorder="1" applyAlignment="1" applyProtection="1">
      <alignment horizontal="left" vertical="center" wrapText="1"/>
      <protection hidden="1"/>
    </xf>
    <xf numFmtId="0" fontId="44" fillId="58" borderId="22" xfId="42" applyFont="1" applyFill="1" applyBorder="1" applyAlignment="1" applyProtection="1">
      <alignment horizontal="center" vertical="center" wrapText="1"/>
      <protection hidden="1"/>
    </xf>
    <xf numFmtId="0" fontId="44" fillId="58" borderId="24" xfId="42" applyFont="1" applyFill="1" applyBorder="1" applyAlignment="1" applyProtection="1">
      <alignment horizontal="center" vertical="center" wrapText="1"/>
      <protection hidden="1"/>
    </xf>
    <xf numFmtId="0" fontId="44" fillId="58" borderId="27" xfId="42" applyFont="1" applyFill="1" applyBorder="1" applyAlignment="1" applyProtection="1">
      <alignment horizontal="center" vertical="center" wrapText="1"/>
      <protection hidden="1"/>
    </xf>
    <xf numFmtId="0" fontId="44" fillId="58" borderId="28" xfId="42" applyFont="1" applyFill="1" applyBorder="1" applyAlignment="1" applyProtection="1">
      <alignment horizontal="center" vertical="center" wrapText="1"/>
      <protection hidden="1"/>
    </xf>
    <xf numFmtId="0" fontId="44" fillId="58" borderId="25" xfId="42" applyFont="1" applyFill="1" applyBorder="1" applyAlignment="1" applyProtection="1">
      <alignment horizontal="center" vertical="center" wrapText="1"/>
      <protection hidden="1"/>
    </xf>
    <xf numFmtId="0" fontId="44" fillId="58" borderId="31" xfId="42" applyFont="1" applyFill="1" applyBorder="1" applyAlignment="1" applyProtection="1">
      <alignment horizontal="center" vertical="center" wrapText="1"/>
      <protection hidden="1"/>
    </xf>
    <xf numFmtId="3" fontId="30" fillId="43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43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43" borderId="38" xfId="0" applyNumberFormat="1" applyFont="1" applyFill="1" applyBorder="1" applyAlignment="1" applyProtection="1">
      <alignment horizontal="center" vertical="center" wrapText="1"/>
      <protection hidden="1"/>
    </xf>
    <xf numFmtId="0" fontId="30" fillId="43" borderId="20" xfId="0" applyFont="1" applyFill="1" applyBorder="1" applyAlignment="1" applyProtection="1">
      <alignment horizontal="center" vertical="center" wrapText="1"/>
      <protection hidden="1"/>
    </xf>
    <xf numFmtId="0" fontId="30" fillId="43" borderId="32" xfId="0" applyFont="1" applyFill="1" applyBorder="1" applyAlignment="1" applyProtection="1">
      <alignment horizontal="center" vertical="center" wrapText="1"/>
      <protection hidden="1"/>
    </xf>
    <xf numFmtId="0" fontId="30" fillId="43" borderId="38" xfId="0" applyFont="1" applyFill="1" applyBorder="1" applyAlignment="1" applyProtection="1">
      <alignment horizontal="center" vertical="center" wrapText="1"/>
      <protection hidden="1"/>
    </xf>
    <xf numFmtId="3" fontId="30" fillId="43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43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43" borderId="38" xfId="0" applyNumberFormat="1" applyFont="1" applyFill="1" applyBorder="1" applyAlignment="1" applyProtection="1">
      <alignment horizontal="left" vertical="center" wrapText="1"/>
      <protection hidden="1"/>
    </xf>
    <xf numFmtId="0" fontId="27" fillId="43" borderId="27" xfId="0" applyFont="1" applyFill="1" applyBorder="1" applyAlignment="1" applyProtection="1">
      <alignment horizontal="center" vertical="top" wrapText="1"/>
      <protection hidden="1"/>
    </xf>
    <xf numFmtId="0" fontId="27" fillId="43" borderId="0" xfId="0" applyFont="1" applyFill="1" applyAlignment="1" applyProtection="1">
      <alignment horizontal="center" vertical="top" wrapText="1"/>
      <protection hidden="1"/>
    </xf>
    <xf numFmtId="0" fontId="27" fillId="43" borderId="28" xfId="0" applyFont="1" applyFill="1" applyBorder="1" applyAlignment="1" applyProtection="1">
      <alignment horizontal="center" vertical="top" wrapText="1"/>
      <protection hidden="1"/>
    </xf>
    <xf numFmtId="0" fontId="44" fillId="43" borderId="20" xfId="42" applyFont="1" applyFill="1" applyBorder="1" applyAlignment="1" applyProtection="1">
      <alignment horizontal="center" vertical="center" wrapText="1"/>
      <protection hidden="1"/>
    </xf>
    <xf numFmtId="0" fontId="44" fillId="43" borderId="32" xfId="42" applyFont="1" applyFill="1" applyBorder="1" applyAlignment="1" applyProtection="1">
      <alignment horizontal="center" vertical="center" wrapText="1"/>
      <protection hidden="1"/>
    </xf>
    <xf numFmtId="0" fontId="44" fillId="43" borderId="38" xfId="42" applyFont="1" applyFill="1" applyBorder="1" applyAlignment="1" applyProtection="1">
      <alignment horizontal="center" vertical="center" wrapText="1"/>
      <protection hidden="1"/>
    </xf>
    <xf numFmtId="0" fontId="23" fillId="43" borderId="42" xfId="0" applyFont="1" applyFill="1" applyBorder="1" applyAlignment="1" applyProtection="1">
      <alignment horizontal="left" vertical="center" wrapText="1"/>
      <protection hidden="1"/>
    </xf>
    <xf numFmtId="0" fontId="23" fillId="43" borderId="45" xfId="0" applyFont="1" applyFill="1" applyBorder="1" applyAlignment="1" applyProtection="1">
      <alignment horizontal="left" vertical="center" wrapText="1"/>
      <protection hidden="1"/>
    </xf>
    <xf numFmtId="0" fontId="23" fillId="39" borderId="42" xfId="0" applyFont="1" applyFill="1" applyBorder="1" applyAlignment="1" applyProtection="1">
      <alignment horizontal="left" vertical="center" wrapText="1"/>
      <protection hidden="1"/>
    </xf>
    <xf numFmtId="0" fontId="23" fillId="39" borderId="45" xfId="0" applyFont="1" applyFill="1" applyBorder="1" applyAlignment="1" applyProtection="1">
      <alignment horizontal="left" vertical="center" wrapText="1"/>
      <protection hidden="1"/>
    </xf>
    <xf numFmtId="0" fontId="23" fillId="39" borderId="15" xfId="0" applyFont="1" applyFill="1" applyBorder="1" applyAlignment="1" applyProtection="1">
      <alignment horizontal="left" vertical="center" wrapText="1"/>
      <protection hidden="1"/>
    </xf>
    <xf numFmtId="0" fontId="23" fillId="39" borderId="44" xfId="0" applyFont="1" applyFill="1" applyBorder="1" applyAlignment="1" applyProtection="1">
      <alignment horizontal="left" vertical="center" wrapText="1"/>
      <protection hidden="1"/>
    </xf>
    <xf numFmtId="3" fontId="30" fillId="39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39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39" borderId="38" xfId="0" applyNumberFormat="1" applyFont="1" applyFill="1" applyBorder="1" applyAlignment="1" applyProtection="1">
      <alignment horizontal="left" vertical="center" wrapText="1"/>
      <protection hidden="1"/>
    </xf>
    <xf numFmtId="3" fontId="30" fillId="39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39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39" borderId="38" xfId="0" applyNumberFormat="1" applyFont="1" applyFill="1" applyBorder="1" applyAlignment="1" applyProtection="1">
      <alignment horizontal="center" vertical="center" wrapText="1"/>
      <protection hidden="1"/>
    </xf>
    <xf numFmtId="0" fontId="30" fillId="39" borderId="20" xfId="0" applyFont="1" applyFill="1" applyBorder="1" applyAlignment="1" applyProtection="1">
      <alignment horizontal="center" vertical="center" wrapText="1"/>
      <protection hidden="1"/>
    </xf>
    <xf numFmtId="0" fontId="30" fillId="39" borderId="32" xfId="0" applyFont="1" applyFill="1" applyBorder="1" applyAlignment="1" applyProtection="1">
      <alignment horizontal="center" vertical="center" wrapText="1"/>
      <protection hidden="1"/>
    </xf>
    <xf numFmtId="0" fontId="30" fillId="39" borderId="38" xfId="0" applyFont="1" applyFill="1" applyBorder="1" applyAlignment="1" applyProtection="1">
      <alignment horizontal="center" vertical="center" wrapText="1"/>
      <protection hidden="1"/>
    </xf>
    <xf numFmtId="0" fontId="27" fillId="39" borderId="27" xfId="0" applyFont="1" applyFill="1" applyBorder="1" applyAlignment="1" applyProtection="1">
      <alignment horizontal="center" vertical="top" wrapText="1"/>
      <protection hidden="1"/>
    </xf>
    <xf numFmtId="0" fontId="27" fillId="39" borderId="0" xfId="0" applyFont="1" applyFill="1" applyAlignment="1" applyProtection="1">
      <alignment horizontal="center" vertical="top" wrapText="1"/>
      <protection hidden="1"/>
    </xf>
    <xf numFmtId="0" fontId="27" fillId="39" borderId="28" xfId="0" applyFont="1" applyFill="1" applyBorder="1" applyAlignment="1" applyProtection="1">
      <alignment horizontal="center" vertical="top" wrapText="1"/>
      <protection hidden="1"/>
    </xf>
    <xf numFmtId="0" fontId="44" fillId="39" borderId="20" xfId="42" applyFont="1" applyFill="1" applyBorder="1" applyAlignment="1" applyProtection="1">
      <alignment horizontal="center" vertical="center" wrapText="1"/>
      <protection hidden="1"/>
    </xf>
    <xf numFmtId="0" fontId="44" fillId="39" borderId="32" xfId="42" applyFont="1" applyFill="1" applyBorder="1" applyAlignment="1" applyProtection="1">
      <alignment horizontal="center" vertical="center" wrapText="1"/>
      <protection hidden="1"/>
    </xf>
    <xf numFmtId="0" fontId="44" fillId="39" borderId="38" xfId="42" applyFont="1" applyFill="1" applyBorder="1" applyAlignment="1" applyProtection="1">
      <alignment horizontal="center" vertical="center" wrapText="1"/>
      <protection hidden="1"/>
    </xf>
    <xf numFmtId="3" fontId="30" fillId="42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42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42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42" borderId="42" xfId="0" applyFont="1" applyFill="1" applyBorder="1" applyAlignment="1" applyProtection="1">
      <alignment horizontal="left" vertical="center" wrapText="1"/>
      <protection hidden="1"/>
    </xf>
    <xf numFmtId="0" fontId="23" fillId="42" borderId="45" xfId="0" applyFont="1" applyFill="1" applyBorder="1" applyAlignment="1" applyProtection="1">
      <alignment horizontal="left" vertical="center" wrapText="1"/>
      <protection hidden="1"/>
    </xf>
    <xf numFmtId="0" fontId="27" fillId="42" borderId="27" xfId="0" applyFont="1" applyFill="1" applyBorder="1" applyAlignment="1" applyProtection="1">
      <alignment horizontal="center" vertical="top" wrapText="1"/>
      <protection hidden="1"/>
    </xf>
    <xf numFmtId="0" fontId="27" fillId="42" borderId="0" xfId="0" applyFont="1" applyFill="1" applyAlignment="1" applyProtection="1">
      <alignment horizontal="center" vertical="top" wrapText="1"/>
      <protection hidden="1"/>
    </xf>
    <xf numFmtId="0" fontId="27" fillId="42" borderId="28" xfId="0" applyFont="1" applyFill="1" applyBorder="1" applyAlignment="1" applyProtection="1">
      <alignment horizontal="center" vertical="top" wrapText="1"/>
      <protection hidden="1"/>
    </xf>
    <xf numFmtId="0" fontId="23" fillId="42" borderId="15" xfId="0" applyFont="1" applyFill="1" applyBorder="1" applyAlignment="1" applyProtection="1">
      <alignment horizontal="left" vertical="center" wrapText="1"/>
      <protection hidden="1"/>
    </xf>
    <xf numFmtId="0" fontId="23" fillId="42" borderId="44" xfId="0" applyFont="1" applyFill="1" applyBorder="1" applyAlignment="1" applyProtection="1">
      <alignment horizontal="left" vertical="center" wrapText="1"/>
      <protection hidden="1"/>
    </xf>
    <xf numFmtId="0" fontId="44" fillId="42" borderId="20" xfId="42" applyFont="1" applyFill="1" applyBorder="1" applyAlignment="1" applyProtection="1">
      <alignment horizontal="center" vertical="center" wrapText="1"/>
      <protection hidden="1"/>
    </xf>
    <xf numFmtId="0" fontId="44" fillId="42" borderId="32" xfId="42" applyFont="1" applyFill="1" applyBorder="1" applyAlignment="1" applyProtection="1">
      <alignment horizontal="center" vertical="center" wrapText="1"/>
      <protection hidden="1"/>
    </xf>
    <xf numFmtId="0" fontId="44" fillId="42" borderId="38" xfId="42" applyFont="1" applyFill="1" applyBorder="1" applyAlignment="1" applyProtection="1">
      <alignment horizontal="center" vertical="center" wrapText="1"/>
      <protection hidden="1"/>
    </xf>
    <xf numFmtId="3" fontId="30" fillId="42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42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42" borderId="38" xfId="0" applyNumberFormat="1" applyFont="1" applyFill="1" applyBorder="1" applyAlignment="1" applyProtection="1">
      <alignment horizontal="center" vertical="center" wrapText="1"/>
      <protection hidden="1"/>
    </xf>
    <xf numFmtId="0" fontId="30" fillId="42" borderId="20" xfId="0" applyFont="1" applyFill="1" applyBorder="1" applyAlignment="1" applyProtection="1">
      <alignment horizontal="center" vertical="center" wrapText="1"/>
      <protection hidden="1"/>
    </xf>
    <xf numFmtId="0" fontId="30" fillId="42" borderId="32" xfId="0" applyFont="1" applyFill="1" applyBorder="1" applyAlignment="1" applyProtection="1">
      <alignment horizontal="center" vertical="center" wrapText="1"/>
      <protection hidden="1"/>
    </xf>
    <xf numFmtId="0" fontId="30" fillId="42" borderId="38" xfId="0" applyFont="1" applyFill="1" applyBorder="1" applyAlignment="1" applyProtection="1">
      <alignment horizontal="center" vertical="center" wrapText="1"/>
      <protection hidden="1"/>
    </xf>
    <xf numFmtId="3" fontId="30" fillId="36" borderId="20" xfId="0" applyNumberFormat="1" applyFont="1" applyFill="1" applyBorder="1" applyAlignment="1" applyProtection="1">
      <alignment horizontal="left" vertical="center" wrapText="1"/>
      <protection hidden="1"/>
    </xf>
    <xf numFmtId="3" fontId="30" fillId="36" borderId="32" xfId="0" applyNumberFormat="1" applyFont="1" applyFill="1" applyBorder="1" applyAlignment="1" applyProtection="1">
      <alignment horizontal="left" vertical="center" wrapText="1"/>
      <protection hidden="1"/>
    </xf>
    <xf numFmtId="3" fontId="30" fillId="36" borderId="38" xfId="0" applyNumberFormat="1" applyFont="1" applyFill="1" applyBorder="1" applyAlignment="1" applyProtection="1">
      <alignment horizontal="left" vertical="center" wrapText="1"/>
      <protection hidden="1"/>
    </xf>
    <xf numFmtId="0" fontId="23" fillId="36" borderId="42" xfId="0" applyFont="1" applyFill="1" applyBorder="1" applyAlignment="1" applyProtection="1">
      <alignment horizontal="left" vertical="center" wrapText="1"/>
      <protection hidden="1"/>
    </xf>
    <xf numFmtId="0" fontId="23" fillId="36" borderId="45" xfId="0" applyFont="1" applyFill="1" applyBorder="1" applyAlignment="1" applyProtection="1">
      <alignment horizontal="left" vertical="center" wrapText="1"/>
      <protection hidden="1"/>
    </xf>
    <xf numFmtId="0" fontId="23" fillId="36" borderId="15" xfId="0" applyFont="1" applyFill="1" applyBorder="1" applyAlignment="1" applyProtection="1">
      <alignment horizontal="left" vertical="center" wrapText="1"/>
      <protection hidden="1"/>
    </xf>
    <xf numFmtId="0" fontId="23" fillId="36" borderId="44" xfId="0" applyFont="1" applyFill="1" applyBorder="1" applyAlignment="1" applyProtection="1">
      <alignment horizontal="left" vertical="center" wrapText="1"/>
      <protection hidden="1"/>
    </xf>
    <xf numFmtId="3" fontId="30" fillId="36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36" borderId="32" xfId="0" applyNumberFormat="1" applyFont="1" applyFill="1" applyBorder="1" applyAlignment="1" applyProtection="1">
      <alignment horizontal="center" vertical="center" wrapText="1"/>
      <protection hidden="1"/>
    </xf>
    <xf numFmtId="3" fontId="30" fillId="36" borderId="38" xfId="0" applyNumberFormat="1" applyFont="1" applyFill="1" applyBorder="1" applyAlignment="1" applyProtection="1">
      <alignment horizontal="center" vertical="center" wrapText="1"/>
      <protection hidden="1"/>
    </xf>
    <xf numFmtId="0" fontId="30" fillId="36" borderId="20" xfId="0" applyFont="1" applyFill="1" applyBorder="1" applyAlignment="1" applyProtection="1">
      <alignment horizontal="center" vertical="center" wrapText="1"/>
      <protection hidden="1"/>
    </xf>
    <xf numFmtId="0" fontId="30" fillId="36" borderId="32" xfId="0" applyFont="1" applyFill="1" applyBorder="1" applyAlignment="1" applyProtection="1">
      <alignment horizontal="center" vertical="center" wrapText="1"/>
      <protection hidden="1"/>
    </xf>
    <xf numFmtId="0" fontId="30" fillId="36" borderId="38" xfId="0" applyFont="1" applyFill="1" applyBorder="1" applyAlignment="1" applyProtection="1">
      <alignment horizontal="center" vertical="center" wrapText="1"/>
      <protection hidden="1"/>
    </xf>
    <xf numFmtId="0" fontId="27" fillId="36" borderId="27" xfId="0" applyFont="1" applyFill="1" applyBorder="1" applyAlignment="1" applyProtection="1">
      <alignment horizontal="center" vertical="top" wrapText="1"/>
      <protection hidden="1"/>
    </xf>
    <xf numFmtId="0" fontId="27" fillId="36" borderId="0" xfId="0" applyFont="1" applyFill="1" applyAlignment="1" applyProtection="1">
      <alignment horizontal="center" vertical="top" wrapText="1"/>
      <protection hidden="1"/>
    </xf>
    <xf numFmtId="0" fontId="27" fillId="36" borderId="28" xfId="0" applyFont="1" applyFill="1" applyBorder="1" applyAlignment="1" applyProtection="1">
      <alignment horizontal="center" vertical="top" wrapText="1"/>
      <protection hidden="1"/>
    </xf>
    <xf numFmtId="0" fontId="44" fillId="36" borderId="20" xfId="42" applyFont="1" applyFill="1" applyBorder="1" applyAlignment="1" applyProtection="1">
      <alignment horizontal="center" vertical="center" wrapText="1"/>
      <protection hidden="1"/>
    </xf>
    <xf numFmtId="0" fontId="44" fillId="36" borderId="32" xfId="42" applyFont="1" applyFill="1" applyBorder="1" applyAlignment="1" applyProtection="1">
      <alignment horizontal="center" vertical="center" wrapText="1"/>
      <protection hidden="1"/>
    </xf>
    <xf numFmtId="0" fontId="44" fillId="36" borderId="38" xfId="42" applyFont="1" applyFill="1" applyBorder="1" applyAlignment="1" applyProtection="1">
      <alignment horizontal="center" vertical="center" wrapText="1"/>
      <protection hidden="1"/>
    </xf>
  </cellXfs>
  <cellStyles count="5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 xr:uid="{00000000-0005-0000-0000-00001E000000}"/>
    <cellStyle name="Neutrální" xfId="8" builtinId="28" customBuiltin="1"/>
    <cellStyle name="Normální" xfId="0" builtinId="0"/>
    <cellStyle name="Normální 2" xfId="43" xr:uid="{00000000-0005-0000-0000-000021000000}"/>
    <cellStyle name="normální 2 2" xfId="47" xr:uid="{00000000-0005-0000-0000-000022000000}"/>
    <cellStyle name="Normální 2 3" xfId="46" xr:uid="{00000000-0005-0000-0000-000023000000}"/>
    <cellStyle name="Normální 2 4" xfId="49" xr:uid="{00000000-0005-0000-0000-000024000000}"/>
    <cellStyle name="Normální 2 5" xfId="50" xr:uid="{00000000-0005-0000-0000-000025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9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5AFF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FFF81"/>
      <color rgb="FF5AFF50"/>
      <color rgb="FF5AFF28"/>
      <color rgb="FF9BFF50"/>
      <color rgb="FF59FF25"/>
      <color rgb="FF00D000"/>
      <color rgb="FF9FFF50"/>
      <color rgb="FFF6F9FC"/>
      <color rgb="FFFAB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9524</xdr:rowOff>
    </xdr:from>
    <xdr:to>
      <xdr:col>8</xdr:col>
      <xdr:colOff>296853</xdr:colOff>
      <xdr:row>3</xdr:row>
      <xdr:rowOff>171449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76D5237-FA74-4F1A-BE46-5B396F2A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499"/>
          <a:ext cx="402112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6"/>
  <sheetViews>
    <sheetView tabSelected="1" zoomScaleNormal="100" workbookViewId="0">
      <selection activeCell="B8" sqref="B8:P8"/>
    </sheetView>
  </sheetViews>
  <sheetFormatPr defaultColWidth="9.1796875" defaultRowHeight="16.5" x14ac:dyDescent="0.45"/>
  <cols>
    <col min="1" max="1" width="2.453125" style="292" customWidth="1"/>
    <col min="2" max="2" width="8.54296875" style="292" customWidth="1"/>
    <col min="3" max="3" width="8.453125" style="292" customWidth="1"/>
    <col min="4" max="5" width="7.453125" style="292" customWidth="1"/>
    <col min="6" max="6" width="6.54296875" style="292" customWidth="1"/>
    <col min="7" max="11" width="8.81640625" style="292" customWidth="1"/>
    <col min="12" max="12" width="10" style="292" customWidth="1"/>
    <col min="13" max="13" width="6.453125" style="292" customWidth="1"/>
    <col min="14" max="14" width="9.453125" style="292" customWidth="1"/>
    <col min="15" max="15" width="13.453125" style="292" customWidth="1"/>
    <col min="16" max="16" width="8.54296875" style="292" customWidth="1"/>
    <col min="17" max="16384" width="9.1796875" style="292"/>
  </cols>
  <sheetData>
    <row r="1" spans="2:16" ht="14.15" customHeight="1" x14ac:dyDescent="0.45"/>
    <row r="6" spans="2:16" ht="15.75" customHeight="1" x14ac:dyDescent="0.45">
      <c r="H6" s="430" t="s">
        <v>91</v>
      </c>
      <c r="I6" s="430"/>
      <c r="J6" s="430"/>
      <c r="K6" s="430"/>
      <c r="L6" s="430"/>
    </row>
    <row r="7" spans="2:16" ht="7.5" customHeight="1" x14ac:dyDescent="0.45"/>
    <row r="8" spans="2:16" ht="39.5" x14ac:dyDescent="0.45">
      <c r="B8" s="431" t="s">
        <v>39</v>
      </c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</row>
    <row r="9" spans="2:16" ht="21" x14ac:dyDescent="0.45">
      <c r="B9" s="433" t="s">
        <v>92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</row>
    <row r="10" spans="2:16" ht="15" customHeight="1" x14ac:dyDescent="0.45"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</row>
    <row r="11" spans="2:16" ht="140.25" customHeight="1" x14ac:dyDescent="0.45">
      <c r="B11" s="434" t="s">
        <v>76</v>
      </c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</row>
    <row r="12" spans="2:16" ht="25" x14ac:dyDescent="0.45">
      <c r="B12" s="435" t="s">
        <v>0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7"/>
    </row>
    <row r="13" spans="2:16" s="114" customFormat="1" ht="19" customHeight="1" x14ac:dyDescent="0.45">
      <c r="B13" s="168" t="s">
        <v>2</v>
      </c>
      <c r="C13" s="169" t="s">
        <v>78</v>
      </c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70"/>
    </row>
    <row r="14" spans="2:16" s="114" customFormat="1" ht="19" customHeight="1" x14ac:dyDescent="0.45">
      <c r="B14" s="168" t="s">
        <v>3</v>
      </c>
      <c r="C14" s="169" t="s">
        <v>125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70"/>
    </row>
    <row r="15" spans="2:16" s="114" customFormat="1" ht="19" customHeight="1" x14ac:dyDescent="0.45">
      <c r="B15" s="168" t="s">
        <v>1</v>
      </c>
      <c r="C15" s="169" t="s">
        <v>57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70"/>
    </row>
    <row r="16" spans="2:16" s="115" customFormat="1" ht="48" customHeight="1" x14ac:dyDescent="0.35">
      <c r="B16" s="168" t="s">
        <v>11</v>
      </c>
      <c r="C16" s="460" t="s">
        <v>126</v>
      </c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2"/>
    </row>
    <row r="17" spans="2:16" s="114" customFormat="1" ht="19" customHeight="1" x14ac:dyDescent="0.45">
      <c r="B17" s="168" t="s">
        <v>13</v>
      </c>
      <c r="C17" s="169" t="s">
        <v>123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70"/>
    </row>
    <row r="18" spans="2:16" s="114" customFormat="1" ht="35.15" customHeight="1" x14ac:dyDescent="0.45">
      <c r="B18" s="168" t="s">
        <v>23</v>
      </c>
      <c r="C18" s="460" t="s">
        <v>64</v>
      </c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2"/>
    </row>
    <row r="19" spans="2:16" s="114" customFormat="1" ht="32.25" customHeight="1" x14ac:dyDescent="0.45">
      <c r="B19" s="168" t="s">
        <v>24</v>
      </c>
      <c r="C19" s="457" t="s">
        <v>124</v>
      </c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9"/>
    </row>
    <row r="20" spans="2:16" s="114" customFormat="1" ht="19.5" customHeight="1" x14ac:dyDescent="0.45">
      <c r="B20" s="168" t="s">
        <v>25</v>
      </c>
      <c r="C20" s="273" t="s">
        <v>79</v>
      </c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4"/>
    </row>
    <row r="21" spans="2:16" s="114" customFormat="1" ht="19" customHeight="1" x14ac:dyDescent="0.45">
      <c r="B21" s="168" t="s">
        <v>33</v>
      </c>
      <c r="C21" s="169" t="s">
        <v>80</v>
      </c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70"/>
    </row>
    <row r="22" spans="2:16" s="114" customFormat="1" ht="19" customHeight="1" x14ac:dyDescent="0.45">
      <c r="B22" s="282" t="s">
        <v>135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70"/>
    </row>
    <row r="23" spans="2:16" s="114" customFormat="1" ht="19" customHeight="1" x14ac:dyDescent="0.45">
      <c r="B23" s="168"/>
      <c r="C23" s="169" t="s">
        <v>136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70"/>
    </row>
    <row r="24" spans="2:16" s="114" customFormat="1" ht="19" customHeight="1" x14ac:dyDescent="0.45">
      <c r="B24" s="168"/>
      <c r="C24" s="169" t="s">
        <v>137</v>
      </c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70"/>
    </row>
    <row r="25" spans="2:16" s="114" customFormat="1" ht="19" customHeight="1" x14ac:dyDescent="0.45">
      <c r="B25" s="168"/>
      <c r="C25" s="169" t="s">
        <v>138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</row>
    <row r="26" spans="2:16" s="114" customFormat="1" ht="19" customHeight="1" x14ac:dyDescent="0.45">
      <c r="B26" s="282" t="s">
        <v>58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</row>
    <row r="27" spans="2:16" s="114" customFormat="1" ht="19" customHeight="1" x14ac:dyDescent="0.45">
      <c r="B27" s="168"/>
      <c r="C27" s="169" t="s">
        <v>14</v>
      </c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70"/>
    </row>
    <row r="28" spans="2:16" s="114" customFormat="1" ht="19" customHeight="1" x14ac:dyDescent="0.45">
      <c r="B28" s="168"/>
      <c r="C28" s="169" t="s">
        <v>133</v>
      </c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70"/>
    </row>
    <row r="29" spans="2:16" s="114" customFormat="1" ht="19" customHeight="1" x14ac:dyDescent="0.45">
      <c r="B29" s="171"/>
      <c r="C29" s="172" t="s">
        <v>12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3"/>
    </row>
    <row r="32" spans="2:16" ht="15" customHeight="1" x14ac:dyDescent="0.45">
      <c r="B32" s="293"/>
      <c r="C32" s="444" t="s">
        <v>81</v>
      </c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294"/>
    </row>
    <row r="33" spans="2:16" x14ac:dyDescent="0.45">
      <c r="B33" s="295"/>
      <c r="P33" s="296"/>
    </row>
    <row r="34" spans="2:16" ht="30" customHeight="1" x14ac:dyDescent="0.45">
      <c r="B34" s="295"/>
      <c r="C34" s="445" t="s">
        <v>18</v>
      </c>
      <c r="D34" s="446"/>
      <c r="E34" s="446"/>
      <c r="F34" s="446"/>
      <c r="G34" s="446"/>
      <c r="H34" s="447"/>
      <c r="J34" s="448" t="s">
        <v>17</v>
      </c>
      <c r="K34" s="449"/>
      <c r="L34" s="449"/>
      <c r="M34" s="449"/>
      <c r="N34" s="449"/>
      <c r="O34" s="450"/>
      <c r="P34" s="296"/>
    </row>
    <row r="35" spans="2:16" x14ac:dyDescent="0.45">
      <c r="B35" s="295"/>
      <c r="P35" s="296"/>
    </row>
    <row r="36" spans="2:16" ht="30" customHeight="1" x14ac:dyDescent="0.45">
      <c r="B36" s="295"/>
      <c r="C36" s="451" t="s">
        <v>19</v>
      </c>
      <c r="D36" s="452"/>
      <c r="E36" s="452"/>
      <c r="F36" s="452"/>
      <c r="G36" s="452"/>
      <c r="H36" s="453"/>
      <c r="J36" s="454" t="s">
        <v>20</v>
      </c>
      <c r="K36" s="455"/>
      <c r="L36" s="455"/>
      <c r="M36" s="455"/>
      <c r="N36" s="455"/>
      <c r="O36" s="456"/>
      <c r="P36" s="296"/>
    </row>
    <row r="37" spans="2:16" x14ac:dyDescent="0.45">
      <c r="B37" s="295"/>
      <c r="P37" s="296"/>
    </row>
    <row r="38" spans="2:16" ht="30" customHeight="1" x14ac:dyDescent="0.45">
      <c r="B38" s="295"/>
      <c r="C38" s="438" t="s">
        <v>21</v>
      </c>
      <c r="D38" s="439"/>
      <c r="E38" s="439"/>
      <c r="F38" s="439"/>
      <c r="G38" s="439"/>
      <c r="H38" s="440"/>
      <c r="J38" s="441" t="s">
        <v>22</v>
      </c>
      <c r="K38" s="442"/>
      <c r="L38" s="442"/>
      <c r="M38" s="442"/>
      <c r="N38" s="442"/>
      <c r="O38" s="443"/>
      <c r="P38" s="296"/>
    </row>
    <row r="39" spans="2:16" x14ac:dyDescent="0.45">
      <c r="B39" s="295"/>
      <c r="P39" s="296"/>
    </row>
    <row r="40" spans="2:16" x14ac:dyDescent="0.45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9"/>
    </row>
    <row r="41" spans="2:16" x14ac:dyDescent="0.4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</row>
    <row r="42" spans="2:16" ht="111" customHeight="1" x14ac:dyDescent="0.45"/>
    <row r="46" spans="2:16" ht="14.25" customHeight="1" x14ac:dyDescent="0.45"/>
  </sheetData>
  <sheetProtection algorithmName="SHA-512" hashValue="BPhg9c4d9El+QdGHqirTDSrvK91g7bbl5TyXlEfHPhBmHN4SEOxu8ElNFxnMoqgssEkSAaGUznsPHLiq8EkWOw==" saltValue="dZGveAc0c+hq0YxiYiMfkg==" spinCount="100000" sheet="1" objects="1" scenarios="1" autoFilter="0"/>
  <mergeCells count="16">
    <mergeCell ref="B12:P12"/>
    <mergeCell ref="C38:H38"/>
    <mergeCell ref="J38:O38"/>
    <mergeCell ref="C32:O32"/>
    <mergeCell ref="C34:H34"/>
    <mergeCell ref="J34:O34"/>
    <mergeCell ref="C36:H36"/>
    <mergeCell ref="J36:O36"/>
    <mergeCell ref="C19:P19"/>
    <mergeCell ref="C18:P18"/>
    <mergeCell ref="C16:P16"/>
    <mergeCell ref="H6:L6"/>
    <mergeCell ref="B8:P8"/>
    <mergeCell ref="B10:P10"/>
    <mergeCell ref="B9:P9"/>
    <mergeCell ref="B11:P11"/>
  </mergeCells>
  <phoneticPr fontId="52" type="noConversion"/>
  <hyperlinks>
    <hyperlink ref="C34:H34" location="MŠ!A1" display="Mateřská škola" xr:uid="{00000000-0004-0000-0000-000000000000}"/>
    <hyperlink ref="J34:O34" location="ZŠ!A1" display="Základní škola" xr:uid="{00000000-0004-0000-0000-000001000000}"/>
    <hyperlink ref="C36:H36" location="ŠD!A1" display="Školní družina" xr:uid="{00000000-0004-0000-0000-000002000000}"/>
    <hyperlink ref="J36:O36" location="ŠK!A1" display="Školní klub" xr:uid="{00000000-0004-0000-0000-000003000000}"/>
    <hyperlink ref="C38:H38" location="SVČ!A1" display="Středisko volného času" xr:uid="{00000000-0004-0000-0000-000004000000}"/>
    <hyperlink ref="J38:O38" location="ZUŠ!A1" display="Základní umělecká škola" xr:uid="{00000000-0004-0000-0000-000005000000}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workbookViewId="0">
      <selection activeCell="D3" sqref="D3:I3"/>
    </sheetView>
  </sheetViews>
  <sheetFormatPr defaultColWidth="9.1796875" defaultRowHeight="16.5" x14ac:dyDescent="0.45"/>
  <cols>
    <col min="1" max="1" width="1.6328125" style="395" customWidth="1"/>
    <col min="2" max="2" width="12.7265625" style="290" customWidth="1"/>
    <col min="3" max="3" width="6.54296875" style="290" customWidth="1"/>
    <col min="4" max="4" width="6.453125" style="290" customWidth="1"/>
    <col min="5" max="5" width="9.1796875" style="290"/>
    <col min="6" max="6" width="17.81640625" style="290" customWidth="1"/>
    <col min="7" max="7" width="1.6328125" style="290" customWidth="1"/>
    <col min="8" max="8" width="16.81640625" style="290" customWidth="1"/>
    <col min="9" max="9" width="1.6328125" style="290" customWidth="1"/>
    <col min="10" max="10" width="16.54296875" style="290" customWidth="1"/>
    <col min="11" max="11" width="1.6328125" style="290" customWidth="1"/>
    <col min="12" max="12" width="17.7265625" style="290" customWidth="1"/>
    <col min="13" max="13" width="1.6328125" style="290" customWidth="1"/>
    <col min="14" max="14" width="18" style="290" customWidth="1"/>
    <col min="15" max="15" width="0" style="395" hidden="1" customWidth="1"/>
    <col min="16" max="16384" width="9.1796875" style="290"/>
  </cols>
  <sheetData>
    <row r="1" spans="1:15" s="395" customFormat="1" ht="10" customHeight="1" thickBot="1" x14ac:dyDescent="0.5"/>
    <row r="2" spans="1:15" ht="17" thickBot="1" x14ac:dyDescent="0.5">
      <c r="B2" s="380"/>
      <c r="C2" s="381"/>
      <c r="D2" s="381"/>
      <c r="E2" s="364"/>
      <c r="F2" s="364"/>
      <c r="G2" s="364"/>
      <c r="H2" s="364"/>
      <c r="I2" s="364"/>
      <c r="J2" s="364"/>
      <c r="K2" s="364"/>
      <c r="L2" s="364"/>
      <c r="M2" s="386"/>
      <c r="N2" s="387"/>
    </row>
    <row r="3" spans="1:15" s="291" customFormat="1" ht="33.75" customHeight="1" thickBot="1" x14ac:dyDescent="0.4">
      <c r="A3" s="396"/>
      <c r="B3" s="382" t="s">
        <v>75</v>
      </c>
      <c r="C3" s="383"/>
      <c r="D3" s="472"/>
      <c r="E3" s="473"/>
      <c r="F3" s="473"/>
      <c r="G3" s="473"/>
      <c r="H3" s="473"/>
      <c r="I3" s="474"/>
      <c r="J3" s="391" t="s">
        <v>74</v>
      </c>
      <c r="K3" s="392"/>
      <c r="L3" s="475"/>
      <c r="M3" s="476"/>
      <c r="N3" s="393"/>
      <c r="O3" s="396"/>
    </row>
    <row r="4" spans="1:15" ht="17" thickBot="1" x14ac:dyDescent="0.5">
      <c r="B4" s="384"/>
      <c r="C4" s="385"/>
      <c r="D4" s="385"/>
      <c r="E4" s="388"/>
      <c r="F4" s="388"/>
      <c r="G4" s="388"/>
      <c r="H4" s="388"/>
      <c r="I4" s="388"/>
      <c r="J4" s="388"/>
      <c r="K4" s="388"/>
      <c r="L4" s="388"/>
      <c r="M4" s="389"/>
      <c r="N4" s="390"/>
    </row>
    <row r="5" spans="1:15" s="395" customFormat="1" ht="10" customHeight="1" thickBot="1" x14ac:dyDescent="0.5">
      <c r="B5" s="394"/>
      <c r="C5" s="394"/>
      <c r="D5" s="394"/>
      <c r="E5" s="11"/>
      <c r="F5" s="11"/>
      <c r="G5" s="11"/>
      <c r="H5" s="11"/>
      <c r="I5" s="11"/>
      <c r="J5" s="11"/>
      <c r="K5" s="11"/>
      <c r="L5" s="11"/>
      <c r="M5" s="11"/>
      <c r="N5" s="193"/>
    </row>
    <row r="6" spans="1:15" ht="14" customHeight="1" x14ac:dyDescent="0.45">
      <c r="B6" s="363"/>
      <c r="C6" s="364"/>
      <c r="D6" s="364"/>
      <c r="E6" s="364"/>
      <c r="F6" s="364"/>
      <c r="G6" s="371"/>
      <c r="H6" s="371"/>
      <c r="I6" s="371"/>
      <c r="J6" s="372"/>
      <c r="K6" s="371"/>
      <c r="L6" s="373"/>
      <c r="M6" s="374"/>
      <c r="N6" s="375"/>
    </row>
    <row r="7" spans="1:15" ht="33" x14ac:dyDescent="0.65">
      <c r="B7" s="365" t="s">
        <v>35</v>
      </c>
      <c r="C7" s="366"/>
      <c r="D7" s="366"/>
      <c r="E7" s="367"/>
      <c r="F7" s="361" t="s">
        <v>4</v>
      </c>
      <c r="G7" s="366"/>
      <c r="H7" s="361" t="s">
        <v>5</v>
      </c>
      <c r="I7" s="366"/>
      <c r="J7" s="361" t="s">
        <v>34</v>
      </c>
      <c r="K7" s="366"/>
      <c r="L7" s="477" t="str">
        <f>IF(J8&lt;F8,"Celkový požadavek je nižší, než hranice minimální dotace 100 000 Kč","")</f>
        <v/>
      </c>
      <c r="M7" s="477"/>
      <c r="N7" s="478"/>
    </row>
    <row r="8" spans="1:15" ht="27.75" customHeight="1" x14ac:dyDescent="0.45">
      <c r="B8" s="368"/>
      <c r="C8" s="369"/>
      <c r="D8" s="366"/>
      <c r="E8" s="366"/>
      <c r="F8" s="362">
        <f>IF(OR(MŠ!E5&lt;&gt;0,ZŠ!E5&lt;&gt;0,ŠD!E5&lt;&gt;0,ŠK!E5&lt;&gt;0,SVČ!E5&lt;&gt;0,ZUŠ!E5&lt;&gt;0),100000,0)</f>
        <v>0</v>
      </c>
      <c r="G8" s="366"/>
      <c r="H8" s="362">
        <f>MŠ!G5+ZŠ!G5+ŠD!G5+ŠK!G5+SVČ!G5+ZUŠ!G5</f>
        <v>0</v>
      </c>
      <c r="I8" s="366"/>
      <c r="J8" s="362">
        <f>MŠ!L7+ZŠ!L7+ŠD!L7+ŠK!L7+SVČ!L7+ZUŠ!L7</f>
        <v>0</v>
      </c>
      <c r="K8" s="366"/>
      <c r="L8" s="479" t="str">
        <f>IF(J8&gt;H8,"Celkový požadavek překročil maximální možnou dotaci.","")</f>
        <v/>
      </c>
      <c r="M8" s="479"/>
      <c r="N8" s="480"/>
    </row>
    <row r="9" spans="1:15" ht="14" customHeight="1" thickBot="1" x14ac:dyDescent="0.5">
      <c r="B9" s="481"/>
      <c r="C9" s="482"/>
      <c r="D9" s="482"/>
      <c r="E9" s="370"/>
      <c r="F9" s="370"/>
      <c r="G9" s="376"/>
      <c r="H9" s="376"/>
      <c r="I9" s="376"/>
      <c r="J9" s="377"/>
      <c r="K9" s="376"/>
      <c r="L9" s="377"/>
      <c r="M9" s="378"/>
      <c r="N9" s="379"/>
    </row>
    <row r="10" spans="1:15" ht="10" customHeight="1" thickBot="1" x14ac:dyDescent="0.5"/>
    <row r="11" spans="1:15" ht="21.5" thickBot="1" x14ac:dyDescent="0.5">
      <c r="B11" s="463" t="s">
        <v>93</v>
      </c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5"/>
    </row>
    <row r="12" spans="1:15" ht="22" customHeight="1" thickBot="1" x14ac:dyDescent="0.5">
      <c r="B12" s="411">
        <v>517102</v>
      </c>
      <c r="C12" s="397" t="s">
        <v>100</v>
      </c>
      <c r="D12" s="398"/>
      <c r="E12" s="398"/>
      <c r="F12" s="398"/>
      <c r="G12" s="398"/>
      <c r="H12" s="398"/>
      <c r="I12" s="398"/>
      <c r="J12" s="398"/>
      <c r="K12" s="398"/>
      <c r="L12" s="401"/>
      <c r="M12" s="408"/>
      <c r="N12" s="407"/>
    </row>
    <row r="13" spans="1:15" ht="22" customHeight="1" x14ac:dyDescent="0.45">
      <c r="B13" s="412">
        <v>510102</v>
      </c>
      <c r="C13" s="399" t="s">
        <v>94</v>
      </c>
      <c r="D13" s="400"/>
      <c r="E13" s="400"/>
      <c r="F13" s="400"/>
      <c r="G13" s="400"/>
      <c r="H13" s="414" t="s">
        <v>107</v>
      </c>
      <c r="I13" s="400"/>
      <c r="J13" s="400"/>
      <c r="K13" s="400"/>
      <c r="L13" s="415" t="str">
        <f>IF(J8&gt;0,1,"")</f>
        <v/>
      </c>
      <c r="M13" s="409"/>
      <c r="N13" s="410"/>
      <c r="O13" s="395" t="s">
        <v>106</v>
      </c>
    </row>
    <row r="14" spans="1:15" ht="22" customHeight="1" x14ac:dyDescent="0.45">
      <c r="B14" s="412">
        <v>508102</v>
      </c>
      <c r="C14" s="399" t="s">
        <v>95</v>
      </c>
      <c r="D14" s="400"/>
      <c r="E14" s="400"/>
      <c r="F14" s="400"/>
      <c r="G14" s="400"/>
      <c r="H14" s="414" t="s">
        <v>107</v>
      </c>
      <c r="I14" s="400"/>
      <c r="J14" s="400"/>
      <c r="K14" s="400"/>
      <c r="L14" s="416" t="str">
        <f>IF(J8&gt;0,COUNTIF(MŠ!L7,"&gt;0")+COUNTIF(ZŠ!L7,"&gt;0")+COUNTIF(ŠD!L7,"&gt;0")+COUNTIF(ŠK!L7,"&gt;0")+COUNTIF(SVČ!L7,"&gt;0")+COUNTIF(ZUŠ!L7,"&gt;0"),"")</f>
        <v/>
      </c>
      <c r="M14" s="409"/>
      <c r="N14" s="410"/>
      <c r="O14" s="395" t="s">
        <v>105</v>
      </c>
    </row>
    <row r="15" spans="1:15" ht="22" customHeight="1" x14ac:dyDescent="0.45">
      <c r="B15" s="412">
        <v>600000</v>
      </c>
      <c r="C15" s="399" t="s">
        <v>99</v>
      </c>
      <c r="D15" s="400"/>
      <c r="E15" s="400"/>
      <c r="F15" s="400"/>
      <c r="G15" s="400"/>
      <c r="H15" s="494" t="s">
        <v>104</v>
      </c>
      <c r="I15" s="495"/>
      <c r="J15" s="495"/>
      <c r="K15" s="495"/>
      <c r="L15" s="495"/>
      <c r="M15" s="495"/>
      <c r="N15" s="496"/>
    </row>
    <row r="16" spans="1:15" ht="22" customHeight="1" x14ac:dyDescent="0.45">
      <c r="B16" s="412">
        <v>525102</v>
      </c>
      <c r="C16" s="399" t="s">
        <v>96</v>
      </c>
      <c r="D16" s="400"/>
      <c r="E16" s="400"/>
      <c r="F16" s="400"/>
      <c r="G16" s="400"/>
      <c r="H16" s="489"/>
      <c r="I16" s="490"/>
      <c r="J16" s="490"/>
      <c r="K16" s="490"/>
      <c r="L16" s="490"/>
      <c r="M16" s="490"/>
      <c r="N16" s="491"/>
    </row>
    <row r="17" spans="1:15" ht="33" customHeight="1" x14ac:dyDescent="0.45">
      <c r="B17" s="412">
        <v>515102</v>
      </c>
      <c r="C17" s="483" t="s">
        <v>97</v>
      </c>
      <c r="D17" s="484"/>
      <c r="E17" s="484"/>
      <c r="F17" s="484"/>
      <c r="G17" s="484"/>
      <c r="H17" s="492" t="s">
        <v>122</v>
      </c>
      <c r="I17" s="484"/>
      <c r="J17" s="484"/>
      <c r="K17" s="484"/>
      <c r="L17" s="484"/>
      <c r="M17" s="484"/>
      <c r="N17" s="493"/>
    </row>
    <row r="18" spans="1:15" ht="33" customHeight="1" x14ac:dyDescent="0.45">
      <c r="B18" s="412">
        <v>516112</v>
      </c>
      <c r="C18" s="483" t="s">
        <v>101</v>
      </c>
      <c r="D18" s="484"/>
      <c r="E18" s="484"/>
      <c r="F18" s="484"/>
      <c r="G18" s="484"/>
      <c r="H18" s="489" t="s">
        <v>120</v>
      </c>
      <c r="I18" s="490"/>
      <c r="J18" s="490"/>
      <c r="K18" s="490"/>
      <c r="L18" s="490"/>
      <c r="M18" s="490"/>
      <c r="N18" s="491"/>
    </row>
    <row r="19" spans="1:15" ht="33" customHeight="1" thickBot="1" x14ac:dyDescent="0.5">
      <c r="B19" s="413">
        <v>516113</v>
      </c>
      <c r="C19" s="485" t="s">
        <v>98</v>
      </c>
      <c r="D19" s="486"/>
      <c r="E19" s="486"/>
      <c r="F19" s="486"/>
      <c r="G19" s="486"/>
      <c r="H19" s="487" t="s">
        <v>121</v>
      </c>
      <c r="I19" s="486"/>
      <c r="J19" s="486"/>
      <c r="K19" s="486"/>
      <c r="L19" s="486"/>
      <c r="M19" s="486"/>
      <c r="N19" s="488"/>
    </row>
    <row r="20" spans="1:15" s="421" customFormat="1" ht="10" customHeight="1" x14ac:dyDescent="0.45">
      <c r="B20" s="422"/>
      <c r="C20" s="423"/>
      <c r="D20" s="284"/>
      <c r="E20" s="284"/>
      <c r="F20" s="424">
        <f>H20+L20</f>
        <v>0</v>
      </c>
      <c r="H20" s="424">
        <f>MŠ!E16+ZŠ!E15+ŠD!E12+ŠK!E12+SVČ!E12+ZUŠ!E12</f>
        <v>0</v>
      </c>
      <c r="L20" s="424">
        <f>MŠ!F16+ZŠ!F15+ŠD!F12+ŠK!F12+SVČ!F12+ZUŠ!F12</f>
        <v>0</v>
      </c>
      <c r="M20" s="284"/>
      <c r="N20" s="425"/>
    </row>
    <row r="21" spans="1:15" ht="22" customHeight="1" x14ac:dyDescent="0.45">
      <c r="A21" s="290"/>
      <c r="B21" s="466" t="s">
        <v>16</v>
      </c>
      <c r="C21" s="467"/>
      <c r="D21" s="467"/>
      <c r="E21" s="467"/>
      <c r="F21" s="468"/>
      <c r="H21" s="402" t="s">
        <v>41</v>
      </c>
      <c r="L21" s="402" t="s">
        <v>40</v>
      </c>
      <c r="M21" s="12"/>
      <c r="N21" s="402" t="s">
        <v>90</v>
      </c>
      <c r="O21" s="290"/>
    </row>
    <row r="22" spans="1:15" ht="22" customHeight="1" x14ac:dyDescent="0.45">
      <c r="A22" s="290"/>
      <c r="B22" s="469"/>
      <c r="C22" s="470"/>
      <c r="D22" s="470"/>
      <c r="E22" s="470"/>
      <c r="F22" s="471"/>
      <c r="H22" s="426">
        <f>IF(L12&gt;0,0,IF(F20&gt;0,ROUND((H20*100/F20),2),0))</f>
        <v>0</v>
      </c>
      <c r="L22" s="426">
        <f>IF(L12&gt;0,0,IF(F20&gt;0,(100-H22),0))</f>
        <v>0</v>
      </c>
      <c r="M22" s="289"/>
      <c r="N22" s="426">
        <f>IF(L12&gt;0,100,0)</f>
        <v>0</v>
      </c>
      <c r="O22" s="290"/>
    </row>
    <row r="23" spans="1:15" s="421" customFormat="1" ht="10" customHeight="1" x14ac:dyDescent="0.45">
      <c r="B23" s="422"/>
      <c r="C23" s="423"/>
      <c r="D23" s="284"/>
      <c r="E23" s="284"/>
      <c r="F23" s="424">
        <f>H23+J23</f>
        <v>0</v>
      </c>
      <c r="H23" s="424">
        <f>MŠ!J16+ZŠ!J15+ŠD!J12+ŠK!J12+SVČ!J12+ZUŠ!J12</f>
        <v>0</v>
      </c>
      <c r="J23" s="424">
        <f>MŠ!L16+ZŠ!L15+ŠD!L12+ŠK!L12+SVČ!L12+ZUŠ!L12</f>
        <v>0</v>
      </c>
      <c r="L23" s="424">
        <f>MŠ!I16+ZŠ!I15+ŠD!I12+ŠK!I12+SVČ!I12+ZUŠ!I12</f>
        <v>0</v>
      </c>
      <c r="M23" s="284"/>
    </row>
    <row r="24" spans="1:15" ht="22" customHeight="1" x14ac:dyDescent="0.45">
      <c r="A24" s="290"/>
      <c r="B24" s="466" t="s">
        <v>77</v>
      </c>
      <c r="C24" s="467"/>
      <c r="D24" s="467"/>
      <c r="E24" s="467"/>
      <c r="F24" s="468"/>
      <c r="H24" s="403">
        <v>148</v>
      </c>
      <c r="J24" s="403">
        <v>149</v>
      </c>
      <c r="L24" s="403">
        <v>152</v>
      </c>
      <c r="M24" s="12"/>
      <c r="N24" s="403">
        <v>154</v>
      </c>
      <c r="O24" s="290"/>
    </row>
    <row r="25" spans="1:15" ht="22" customHeight="1" x14ac:dyDescent="0.45">
      <c r="A25" s="290"/>
      <c r="B25" s="469"/>
      <c r="C25" s="470"/>
      <c r="D25" s="470"/>
      <c r="E25" s="470"/>
      <c r="F25" s="471"/>
      <c r="H25" s="427">
        <f>IF(L12&gt;0,0,IF(H23&gt;0,ROUND(H23*100/F23,2),0))</f>
        <v>0</v>
      </c>
      <c r="J25" s="427">
        <f>IF(L12&gt;0,0,IF(J23&gt;0,100-H25,0))</f>
        <v>0</v>
      </c>
      <c r="L25" s="426">
        <f>IF(L12&gt;0,0,IF(L23&gt;0,100,0))</f>
        <v>0</v>
      </c>
      <c r="M25" s="289"/>
      <c r="N25" s="426">
        <f>IF(L12&gt;0,100,0)</f>
        <v>0</v>
      </c>
      <c r="O25" s="290"/>
    </row>
    <row r="26" spans="1:15" s="395" customFormat="1" x14ac:dyDescent="0.45"/>
  </sheetData>
  <sheetProtection algorithmName="SHA-512" hashValue="7oKCCEvKi2xiUZ4aCzHOv/CEg9Z6b/17KqajI5yhxj3hVMp3xigz428w8Qo5KFxKYlbdPeXI0TdBlNq4AdRnQA==" saltValue="55xzyvF+bvu79zDCJKNSCQ==" spinCount="100000" sheet="1" objects="1" scenarios="1" autoFilter="0"/>
  <mergeCells count="15">
    <mergeCell ref="B11:N11"/>
    <mergeCell ref="B24:F25"/>
    <mergeCell ref="D3:I3"/>
    <mergeCell ref="L3:M3"/>
    <mergeCell ref="L7:N7"/>
    <mergeCell ref="L8:N8"/>
    <mergeCell ref="B21:F22"/>
    <mergeCell ref="B9:D9"/>
    <mergeCell ref="C17:G17"/>
    <mergeCell ref="C18:G18"/>
    <mergeCell ref="C19:G19"/>
    <mergeCell ref="H19:N19"/>
    <mergeCell ref="H18:N18"/>
    <mergeCell ref="H17:N17"/>
    <mergeCell ref="H15:N16"/>
  </mergeCells>
  <conditionalFormatting sqref="H21 L21">
    <cfRule type="expression" dxfId="40" priority="16">
      <formula>#REF!&gt;0</formula>
    </cfRule>
  </conditionalFormatting>
  <conditionalFormatting sqref="H22 L22 N22 H25 J25 L25 N25">
    <cfRule type="cellIs" dxfId="39" priority="13" operator="greaterThan">
      <formula>0</formula>
    </cfRule>
  </conditionalFormatting>
  <conditionalFormatting sqref="H24 J24 L24">
    <cfRule type="expression" dxfId="38" priority="10">
      <formula>#REF!&gt;0</formula>
    </cfRule>
  </conditionalFormatting>
  <conditionalFormatting sqref="N21">
    <cfRule type="expression" dxfId="37" priority="8">
      <formula>#REF!&gt;0</formula>
    </cfRule>
  </conditionalFormatting>
  <conditionalFormatting sqref="N24">
    <cfRule type="expression" dxfId="36" priority="5">
      <formula>#REF!&gt;0</formula>
    </cfRule>
  </conditionalFormatting>
  <conditionalFormatting sqref="J8">
    <cfRule type="expression" dxfId="35" priority="2">
      <formula>$J$8&gt;$H$8</formula>
    </cfRule>
    <cfRule type="expression" priority="3" stopIfTrue="1">
      <formula>$J$8=0</formula>
    </cfRule>
    <cfRule type="expression" dxfId="34" priority="4">
      <formula>$J$8&lt;100000</formula>
    </cfRule>
  </conditionalFormatting>
  <dataValidations count="2">
    <dataValidation type="whole" allowBlank="1" showInputMessage="1" showErrorMessage="1" error="zadejte devítimístné číslo" sqref="L3:M3" xr:uid="{00000000-0002-0000-0100-000000000000}">
      <formula1>0</formula1>
      <formula2>999999999</formula2>
    </dataValidation>
    <dataValidation type="whole" operator="greaterThanOrEqual" allowBlank="1" showInputMessage="1" showErrorMessage="1" error="zadejte celé číslo" sqref="L12" xr:uid="{32901FFA-628D-499A-874B-BA000AD40EAB}">
      <formula1>0</formula1>
    </dataValidation>
  </dataValidation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5"/>
  <sheetViews>
    <sheetView zoomScaleNormal="100" workbookViewId="0">
      <selection activeCell="E5" sqref="E5"/>
    </sheetView>
  </sheetViews>
  <sheetFormatPr defaultColWidth="9.1796875" defaultRowHeight="16" x14ac:dyDescent="0.45"/>
  <cols>
    <col min="1" max="1" width="1.7265625" style="2" customWidth="1"/>
    <col min="2" max="2" width="7.7265625" style="4" customWidth="1"/>
    <col min="3" max="3" width="4.26953125" style="305" customWidth="1"/>
    <col min="4" max="4" width="5.726562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8.54296875" style="11" hidden="1" customWidth="1"/>
    <col min="12" max="12" width="15.7265625" style="3" customWidth="1"/>
    <col min="13" max="13" width="1.7265625" style="11" customWidth="1"/>
    <col min="14" max="14" width="11.54296875" style="2" customWidth="1"/>
    <col min="15" max="15" width="11.81640625" style="2" customWidth="1"/>
    <col min="16" max="16" width="1.7265625" style="283" customWidth="1"/>
    <col min="17" max="17" width="1.7265625" style="11" customWidth="1"/>
    <col min="18" max="18" width="130.54296875" style="2" customWidth="1"/>
    <col min="19" max="16384" width="9.1796875" style="2"/>
  </cols>
  <sheetData>
    <row r="1" spans="2:18" ht="17" thickBot="1" x14ac:dyDescent="0.5">
      <c r="B1" s="301" t="s">
        <v>26</v>
      </c>
    </row>
    <row r="2" spans="2:18" ht="9.75" customHeight="1" x14ac:dyDescent="0.45">
      <c r="B2" s="16"/>
      <c r="C2" s="306"/>
      <c r="D2" s="17"/>
      <c r="E2" s="17"/>
      <c r="F2" s="17"/>
      <c r="G2" s="17"/>
      <c r="H2" s="17"/>
      <c r="I2" s="497" t="s">
        <v>6</v>
      </c>
      <c r="J2" s="509" t="s">
        <v>8</v>
      </c>
      <c r="K2" s="234">
        <v>250000</v>
      </c>
      <c r="L2" s="512" t="s">
        <v>7</v>
      </c>
      <c r="N2" s="497" t="s">
        <v>71</v>
      </c>
      <c r="O2" s="497" t="s">
        <v>56</v>
      </c>
      <c r="R2" s="500" t="s">
        <v>59</v>
      </c>
    </row>
    <row r="3" spans="2:18" ht="25.5" customHeight="1" x14ac:dyDescent="0.45">
      <c r="B3" s="506" t="s">
        <v>18</v>
      </c>
      <c r="C3" s="507"/>
      <c r="D3" s="507"/>
      <c r="E3" s="507"/>
      <c r="F3" s="507"/>
      <c r="G3" s="507"/>
      <c r="H3" s="508"/>
      <c r="I3" s="498"/>
      <c r="J3" s="510"/>
      <c r="K3" s="163">
        <v>2000</v>
      </c>
      <c r="L3" s="513"/>
      <c r="N3" s="498"/>
      <c r="O3" s="498"/>
      <c r="R3" s="501"/>
    </row>
    <row r="4" spans="2:18" ht="41.25" customHeight="1" x14ac:dyDescent="0.45">
      <c r="B4" s="18"/>
      <c r="C4" s="307"/>
      <c r="D4" s="235"/>
      <c r="E4" s="120" t="s">
        <v>73</v>
      </c>
      <c r="F4" s="121" t="s">
        <v>9</v>
      </c>
      <c r="G4" s="121" t="s">
        <v>5</v>
      </c>
      <c r="H4" s="21"/>
      <c r="I4" s="498"/>
      <c r="J4" s="510"/>
      <c r="K4" s="164"/>
      <c r="L4" s="513"/>
      <c r="N4" s="498"/>
      <c r="O4" s="498"/>
      <c r="R4" s="501"/>
    </row>
    <row r="5" spans="2:18" s="1" customFormat="1" ht="28.5" customHeight="1" x14ac:dyDescent="0.45">
      <c r="B5" s="18"/>
      <c r="C5" s="307"/>
      <c r="D5" s="235"/>
      <c r="E5" s="166"/>
      <c r="F5" s="167" t="s">
        <v>10</v>
      </c>
      <c r="G5" s="124">
        <f>K6</f>
        <v>0</v>
      </c>
      <c r="H5" s="20"/>
      <c r="I5" s="498"/>
      <c r="J5" s="510"/>
      <c r="K5" s="164">
        <f>IF((E5=0),IF(L15&gt;0,1,0),0)</f>
        <v>0</v>
      </c>
      <c r="L5" s="513"/>
      <c r="M5" s="12"/>
      <c r="N5" s="498"/>
      <c r="O5" s="498"/>
      <c r="P5" s="284"/>
      <c r="Q5" s="12"/>
      <c r="R5" s="501"/>
    </row>
    <row r="6" spans="2:18" s="1" customFormat="1" ht="18" customHeight="1" thickBot="1" x14ac:dyDescent="0.4">
      <c r="B6" s="18"/>
      <c r="C6" s="308"/>
      <c r="D6" s="19"/>
      <c r="E6" s="19"/>
      <c r="F6" s="19"/>
      <c r="G6" s="19"/>
      <c r="H6" s="20"/>
      <c r="I6" s="499"/>
      <c r="J6" s="511"/>
      <c r="K6" s="157">
        <f>IF(E5&gt;0,K2+E5*K3,0)</f>
        <v>0</v>
      </c>
      <c r="L6" s="514"/>
      <c r="M6" s="12"/>
      <c r="N6" s="499"/>
      <c r="O6" s="499"/>
      <c r="P6" s="284"/>
      <c r="Q6" s="12"/>
      <c r="R6" s="502"/>
    </row>
    <row r="7" spans="2:18" s="1" customFormat="1" ht="18" thickBot="1" x14ac:dyDescent="0.4">
      <c r="B7" s="243" t="s">
        <v>27</v>
      </c>
      <c r="C7" s="309"/>
      <c r="D7" s="244"/>
      <c r="E7" s="244"/>
      <c r="F7" s="244"/>
      <c r="G7" s="269" t="str">
        <f>G15</f>
        <v xml:space="preserve"> možno ještě rozdělit</v>
      </c>
      <c r="H7" s="244"/>
      <c r="I7" s="181">
        <f>I15</f>
        <v>0</v>
      </c>
      <c r="J7" s="181"/>
      <c r="K7" s="30">
        <f>K15</f>
        <v>0</v>
      </c>
      <c r="L7" s="31">
        <f>L15</f>
        <v>0</v>
      </c>
      <c r="M7" s="12"/>
      <c r="P7" s="284"/>
      <c r="Q7" s="12"/>
    </row>
    <row r="8" spans="2:18" s="1" customFormat="1" ht="45" customHeight="1" thickBot="1" x14ac:dyDescent="0.4">
      <c r="B8" s="22" t="s">
        <v>82</v>
      </c>
      <c r="C8" s="313" t="str">
        <f>IF(Souhrn!$L$12&gt;0,"2.4","2.3")</f>
        <v>2.3</v>
      </c>
      <c r="D8" s="302">
        <v>152</v>
      </c>
      <c r="E8" s="515" t="s">
        <v>42</v>
      </c>
      <c r="F8" s="515"/>
      <c r="G8" s="515"/>
      <c r="H8" s="516"/>
      <c r="I8" s="23">
        <v>423</v>
      </c>
      <c r="J8" s="277">
        <f>IF($F$5="Ano",0,INT(O8/12*1720*N8))</f>
        <v>0</v>
      </c>
      <c r="K8" s="136">
        <f t="shared" ref="K8:K11" si="0">J8</f>
        <v>0</v>
      </c>
      <c r="L8" s="26">
        <f t="shared" ref="L8:L14" si="1">I8*K8</f>
        <v>0</v>
      </c>
      <c r="M8" s="12"/>
      <c r="N8" s="405">
        <v>0</v>
      </c>
      <c r="O8" s="240">
        <v>0</v>
      </c>
      <c r="P8" s="284">
        <f>IF(L8&gt;0,IF(LEN(R8)&lt;6,1,0),0)</f>
        <v>0</v>
      </c>
      <c r="Q8" s="12"/>
      <c r="R8" s="279"/>
    </row>
    <row r="9" spans="2:18" s="1" customFormat="1" ht="45" customHeight="1" thickBot="1" x14ac:dyDescent="0.4">
      <c r="B9" s="24" t="s">
        <v>83</v>
      </c>
      <c r="C9" s="314" t="str">
        <f>IF(Souhrn!$L$12&gt;0,"2.4","2.3")</f>
        <v>2.3</v>
      </c>
      <c r="D9" s="302">
        <v>152</v>
      </c>
      <c r="E9" s="503" t="s">
        <v>119</v>
      </c>
      <c r="F9" s="504"/>
      <c r="G9" s="504"/>
      <c r="H9" s="505"/>
      <c r="I9" s="110">
        <v>493</v>
      </c>
      <c r="J9" s="278">
        <f>IF($F$5="Ano",0,INT(O9/12*1720*N9))</f>
        <v>0</v>
      </c>
      <c r="K9" s="136">
        <f t="shared" si="0"/>
        <v>0</v>
      </c>
      <c r="L9" s="27">
        <f t="shared" si="1"/>
        <v>0</v>
      </c>
      <c r="M9" s="12"/>
      <c r="N9" s="406">
        <v>0</v>
      </c>
      <c r="O9" s="242">
        <v>0</v>
      </c>
      <c r="P9" s="284">
        <f t="shared" ref="P9:P14" si="2">IF(L9&gt;0,IF(LEN(R9)&lt;6,1,0),0)</f>
        <v>0</v>
      </c>
      <c r="Q9" s="12"/>
      <c r="R9" s="280"/>
    </row>
    <row r="10" spans="2:18" s="1" customFormat="1" ht="45" customHeight="1" thickBot="1" x14ac:dyDescent="0.4">
      <c r="B10" s="24" t="s">
        <v>84</v>
      </c>
      <c r="C10" s="314" t="str">
        <f>IF(Souhrn!$L$12&gt;0,"2.4","2.3")</f>
        <v>2.3</v>
      </c>
      <c r="D10" s="302">
        <v>152</v>
      </c>
      <c r="E10" s="503" t="s">
        <v>43</v>
      </c>
      <c r="F10" s="504"/>
      <c r="G10" s="504"/>
      <c r="H10" s="505"/>
      <c r="I10" s="110">
        <v>567</v>
      </c>
      <c r="J10" s="278">
        <f>IF($F$5="Ano",0,INT(O10/12*1720*N10))</f>
        <v>0</v>
      </c>
      <c r="K10" s="136">
        <f t="shared" ref="K10" si="3">J10</f>
        <v>0</v>
      </c>
      <c r="L10" s="27">
        <f t="shared" ref="L10" si="4">I10*K10</f>
        <v>0</v>
      </c>
      <c r="M10" s="12"/>
      <c r="N10" s="406">
        <v>0</v>
      </c>
      <c r="O10" s="242">
        <v>0</v>
      </c>
      <c r="P10" s="284">
        <f t="shared" ref="P10" si="5">IF(L10&gt;0,IF(LEN(R10)&lt;6,1,0),0)</f>
        <v>0</v>
      </c>
      <c r="Q10" s="12"/>
      <c r="R10" s="280"/>
    </row>
    <row r="11" spans="2:18" s="1" customFormat="1" ht="45" customHeight="1" thickBot="1" x14ac:dyDescent="0.4">
      <c r="B11" s="24" t="s">
        <v>85</v>
      </c>
      <c r="C11" s="314" t="str">
        <f>IF(Souhrn!$L$12&gt;0,"2.4","2.3")</f>
        <v>2.3</v>
      </c>
      <c r="D11" s="302">
        <v>152</v>
      </c>
      <c r="E11" s="503" t="s">
        <v>44</v>
      </c>
      <c r="F11" s="504"/>
      <c r="G11" s="504"/>
      <c r="H11" s="505"/>
      <c r="I11" s="25">
        <v>526</v>
      </c>
      <c r="J11" s="278">
        <f>INT(O11/12*1720*N11)</f>
        <v>0</v>
      </c>
      <c r="K11" s="136">
        <f t="shared" si="0"/>
        <v>0</v>
      </c>
      <c r="L11" s="27">
        <f t="shared" si="1"/>
        <v>0</v>
      </c>
      <c r="M11" s="12"/>
      <c r="N11" s="406">
        <v>0</v>
      </c>
      <c r="O11" s="242">
        <v>0</v>
      </c>
      <c r="P11" s="284">
        <f t="shared" si="2"/>
        <v>0</v>
      </c>
      <c r="Q11" s="12"/>
      <c r="R11" s="280"/>
    </row>
    <row r="12" spans="2:18" s="1" customFormat="1" ht="45" customHeight="1" x14ac:dyDescent="0.35">
      <c r="B12" s="24" t="s">
        <v>86</v>
      </c>
      <c r="C12" s="314" t="str">
        <f>IF(Souhrn!$L$12&gt;0,"2.4","2.2")</f>
        <v>2.2</v>
      </c>
      <c r="D12" s="303">
        <v>148</v>
      </c>
      <c r="E12" s="503" t="s">
        <v>45</v>
      </c>
      <c r="F12" s="504"/>
      <c r="G12" s="504"/>
      <c r="H12" s="505"/>
      <c r="I12" s="25">
        <v>3408</v>
      </c>
      <c r="J12" s="276">
        <v>0</v>
      </c>
      <c r="K12" s="136">
        <f>J12</f>
        <v>0</v>
      </c>
      <c r="L12" s="27">
        <f t="shared" si="1"/>
        <v>0</v>
      </c>
      <c r="M12" s="12"/>
      <c r="P12" s="284">
        <f t="shared" si="2"/>
        <v>0</v>
      </c>
      <c r="Q12" s="12"/>
      <c r="R12" s="280"/>
    </row>
    <row r="13" spans="2:18" s="1" customFormat="1" ht="45" customHeight="1" x14ac:dyDescent="0.35">
      <c r="B13" s="24" t="s">
        <v>87</v>
      </c>
      <c r="C13" s="314" t="str">
        <f>IF(Souhrn!$L$12&gt;0,"2.4","2.2")</f>
        <v>2.2</v>
      </c>
      <c r="D13" s="303">
        <v>148</v>
      </c>
      <c r="E13" s="503" t="s">
        <v>46</v>
      </c>
      <c r="F13" s="504"/>
      <c r="G13" s="504"/>
      <c r="H13" s="505"/>
      <c r="I13" s="25">
        <v>20000</v>
      </c>
      <c r="J13" s="276">
        <v>0</v>
      </c>
      <c r="K13" s="136">
        <f>J13</f>
        <v>0</v>
      </c>
      <c r="L13" s="27">
        <f t="shared" si="1"/>
        <v>0</v>
      </c>
      <c r="M13" s="12"/>
      <c r="P13" s="284">
        <f t="shared" si="2"/>
        <v>0</v>
      </c>
      <c r="Q13" s="12"/>
      <c r="R13" s="280"/>
    </row>
    <row r="14" spans="2:18" s="1" customFormat="1" ht="45" customHeight="1" thickBot="1" x14ac:dyDescent="0.4">
      <c r="B14" s="24" t="s">
        <v>88</v>
      </c>
      <c r="C14" s="314" t="str">
        <f>IF(Souhrn!$L$12&gt;0,"2.4","2.3")</f>
        <v>2.3</v>
      </c>
      <c r="D14" s="302">
        <v>152</v>
      </c>
      <c r="E14" s="503" t="s">
        <v>89</v>
      </c>
      <c r="F14" s="504"/>
      <c r="G14" s="504"/>
      <c r="H14" s="505"/>
      <c r="I14" s="25">
        <v>20000</v>
      </c>
      <c r="J14" s="276">
        <v>0</v>
      </c>
      <c r="K14" s="136">
        <f>J14</f>
        <v>0</v>
      </c>
      <c r="L14" s="27">
        <f t="shared" si="1"/>
        <v>0</v>
      </c>
      <c r="M14" s="12"/>
      <c r="P14" s="284">
        <f t="shared" si="2"/>
        <v>0</v>
      </c>
      <c r="Q14" s="12"/>
      <c r="R14" s="281"/>
    </row>
    <row r="15" spans="2:18" s="1" customFormat="1" ht="18" thickBot="1" x14ac:dyDescent="0.5">
      <c r="B15" s="32" t="s">
        <v>27</v>
      </c>
      <c r="C15" s="309"/>
      <c r="D15" s="33"/>
      <c r="E15" s="33"/>
      <c r="F15" s="33"/>
      <c r="G15" s="269" t="str">
        <f>IF($L$7&gt;$G$5,"hodnota není v limitu"," možno ještě rozdělit")</f>
        <v xml:space="preserve"> možno ještě rozdělit</v>
      </c>
      <c r="H15" s="33"/>
      <c r="I15" s="181">
        <f>IF($L$7&gt;$G$5," ",K15 )</f>
        <v>0</v>
      </c>
      <c r="J15" s="181"/>
      <c r="K15" s="34">
        <f>G5-L15</f>
        <v>0</v>
      </c>
      <c r="L15" s="31">
        <f>SUM(L8:L14)</f>
        <v>0</v>
      </c>
      <c r="M15" s="12"/>
      <c r="P15" s="284"/>
      <c r="Q15" s="12"/>
      <c r="R15" s="11"/>
    </row>
    <row r="16" spans="2:18" s="12" customFormat="1" ht="23.25" hidden="1" customHeight="1" x14ac:dyDescent="0.45">
      <c r="B16" s="236">
        <f>E16+F16</f>
        <v>0</v>
      </c>
      <c r="C16" s="310"/>
      <c r="D16" s="144"/>
      <c r="E16" s="215">
        <f>J16</f>
        <v>0</v>
      </c>
      <c r="F16" s="215">
        <f>I16</f>
        <v>0</v>
      </c>
      <c r="G16" s="215"/>
      <c r="H16" s="215"/>
      <c r="I16" s="256">
        <f>L8+L9+L10+L11+L14</f>
        <v>0</v>
      </c>
      <c r="J16" s="255">
        <f>L12+L13</f>
        <v>0</v>
      </c>
      <c r="K16" s="144"/>
      <c r="L16" s="216"/>
      <c r="P16" s="284"/>
      <c r="R16" s="11"/>
    </row>
    <row r="17" spans="2:18" s="12" customFormat="1" ht="20.25" hidden="1" customHeight="1" thickBot="1" x14ac:dyDescent="0.5">
      <c r="B17" s="217"/>
      <c r="C17" s="311"/>
      <c r="D17" s="145"/>
      <c r="E17" s="404" t="s">
        <v>102</v>
      </c>
      <c r="F17" s="145" t="s">
        <v>103</v>
      </c>
      <c r="G17" s="145"/>
      <c r="H17" s="218"/>
      <c r="I17" s="145">
        <v>152</v>
      </c>
      <c r="J17" s="145">
        <v>148</v>
      </c>
      <c r="K17" s="145"/>
      <c r="L17" s="146">
        <v>149</v>
      </c>
      <c r="P17" s="284"/>
      <c r="R17" s="11"/>
    </row>
    <row r="18" spans="2:18" s="11" customFormat="1" x14ac:dyDescent="0.45">
      <c r="B18" s="191"/>
      <c r="C18" s="312"/>
      <c r="L18" s="193"/>
      <c r="M18" s="12"/>
      <c r="P18" s="284"/>
      <c r="Q18" s="12"/>
    </row>
    <row r="19" spans="2:18" s="11" customFormat="1" x14ac:dyDescent="0.45">
      <c r="B19" s="286" t="s">
        <v>134</v>
      </c>
      <c r="C19" s="312"/>
      <c r="L19" s="193"/>
      <c r="M19" s="12"/>
      <c r="P19" s="284"/>
      <c r="Q19" s="12"/>
    </row>
    <row r="20" spans="2:18" s="11" customFormat="1" x14ac:dyDescent="0.45">
      <c r="B20" s="286" t="s">
        <v>139</v>
      </c>
      <c r="C20" s="312"/>
      <c r="L20" s="192"/>
      <c r="M20" s="12"/>
      <c r="P20" s="284"/>
      <c r="Q20" s="12"/>
    </row>
    <row r="21" spans="2:18" s="11" customFormat="1" x14ac:dyDescent="0.45">
      <c r="C21" s="312"/>
      <c r="L21" s="193"/>
      <c r="M21" s="12"/>
      <c r="P21" s="284"/>
      <c r="Q21" s="12"/>
    </row>
    <row r="22" spans="2:18" s="11" customFormat="1" x14ac:dyDescent="0.45">
      <c r="C22" s="312"/>
      <c r="L22" s="193"/>
      <c r="M22" s="12"/>
      <c r="P22" s="284"/>
      <c r="Q22" s="12"/>
    </row>
    <row r="23" spans="2:18" s="11" customFormat="1" x14ac:dyDescent="0.45">
      <c r="B23" s="286"/>
      <c r="C23" s="312"/>
      <c r="L23" s="193"/>
      <c r="M23" s="12"/>
      <c r="P23" s="284"/>
      <c r="Q23" s="12"/>
    </row>
    <row r="24" spans="2:18" s="11" customFormat="1" x14ac:dyDescent="0.45">
      <c r="B24" s="286"/>
      <c r="C24" s="312"/>
      <c r="L24" s="193"/>
      <c r="P24" s="283"/>
    </row>
    <row r="25" spans="2:18" s="11" customFormat="1" x14ac:dyDescent="0.45">
      <c r="B25" s="286"/>
      <c r="C25" s="312"/>
      <c r="L25" s="193"/>
      <c r="P25" s="283"/>
    </row>
  </sheetData>
  <sheetProtection algorithmName="SHA-512" hashValue="4dr40oNxPQe3R2fqi/t9gnG0nQxtMBshVzvuLMUmpv/rq03NtxfsZUFbBVO1nGIHVk51bN0Fdu2udVWJF+v8pw==" saltValue="q8QNmau7X8XTj0AjFPyvzw==" spinCount="100000" sheet="1" objects="1" scenarios="1" autoFilter="0"/>
  <mergeCells count="14">
    <mergeCell ref="N2:N6"/>
    <mergeCell ref="O2:O6"/>
    <mergeCell ref="R2:R6"/>
    <mergeCell ref="E14:H14"/>
    <mergeCell ref="E13:H13"/>
    <mergeCell ref="E12:H12"/>
    <mergeCell ref="E11:H11"/>
    <mergeCell ref="B3:H3"/>
    <mergeCell ref="I2:I6"/>
    <mergeCell ref="J2:J6"/>
    <mergeCell ref="L2:L6"/>
    <mergeCell ref="E8:H8"/>
    <mergeCell ref="E9:H9"/>
    <mergeCell ref="E10:H10"/>
  </mergeCells>
  <conditionalFormatting sqref="E5">
    <cfRule type="expression" dxfId="33" priority="43">
      <formula>$K$6=1</formula>
    </cfRule>
    <cfRule type="cellIs" dxfId="32" priority="45" stopIfTrue="1" operator="lessThan">
      <formula>0</formula>
    </cfRule>
    <cfRule type="cellIs" dxfId="31" priority="46" operator="greaterThan">
      <formula>2000</formula>
    </cfRule>
  </conditionalFormatting>
  <conditionalFormatting sqref="G7:L7 G15:L15">
    <cfRule type="expression" dxfId="30" priority="105" stopIfTrue="1">
      <formula>$L$15&gt;$G$5</formula>
    </cfRule>
  </conditionalFormatting>
  <conditionalFormatting sqref="J8:J10 N8:O10">
    <cfRule type="expression" dxfId="29" priority="5">
      <formula>$F$5="Ano"</formula>
    </cfRule>
  </conditionalFormatting>
  <conditionalFormatting sqref="Q8:Q14">
    <cfRule type="expression" dxfId="28" priority="2">
      <formula>P8=1</formula>
    </cfRule>
  </conditionalFormatting>
  <dataValidations xWindow="278" yWindow="596" count="4">
    <dataValidation type="whole" allowBlank="1" showInputMessage="1" showErrorMessage="1" sqref="J12:J14" xr:uid="{00000000-0002-0000-0200-000000000000}">
      <formula1>0</formula1>
      <formula2>999999</formula2>
    </dataValidation>
    <dataValidation type="list" allowBlank="1" showInputMessage="1" showErrorMessage="1" sqref="F5" xr:uid="{00000000-0002-0000-0200-000001000000}">
      <formula1>"Ano,Ne"</formula1>
    </dataValidation>
    <dataValidation type="whole" allowBlank="1" showInputMessage="1" showErrorMessage="1" sqref="E5" xr:uid="{00000000-0002-0000-0200-000002000000}">
      <formula1>0</formula1>
      <formula2>10000</formula2>
    </dataValidation>
    <dataValidation type="decimal" operator="greaterThanOrEqual" allowBlank="1" showInputMessage="1" showErrorMessage="1" sqref="N8:N11" xr:uid="{00000000-0002-0000-0200-000003000000}">
      <formula1>0</formula1>
    </dataValidation>
  </dataValidations>
  <hyperlinks>
    <hyperlink ref="B1" location="'Úvodní strana'!A1" display="zpět na úvodní stranu" xr:uid="{00000000-0004-0000-02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78" yWindow="596" count="2">
        <x14:dataValidation type="list" allowBlank="1" showInputMessage="1" showErrorMessage="1" xr:uid="{FBFEAFD5-5E18-4AC2-8249-D802CCA2FD9C}">
          <x14:formula1>
            <xm:f>data!$A$1:$A$37</xm:f>
          </x14:formula1>
          <xm:sqref>O8:O11</xm:sqref>
        </x14:dataValidation>
        <x14:dataValidation type="list" allowBlank="1" showInputMessage="1" showErrorMessage="1" xr:uid="{EB2AC2A6-813A-44BD-8350-4B25C36D6798}">
          <x14:formula1>
            <xm:f>data!#REF!</xm:f>
          </x14:formula1>
          <xm:sqref>N11 N8:N9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5"/>
  <sheetViews>
    <sheetView zoomScaleNormal="100" workbookViewId="0">
      <selection activeCell="E5" sqref="E5"/>
    </sheetView>
  </sheetViews>
  <sheetFormatPr defaultColWidth="9.1796875" defaultRowHeight="16" x14ac:dyDescent="0.45"/>
  <cols>
    <col min="1" max="1" width="1.7265625" style="11" customWidth="1"/>
    <col min="2" max="2" width="7.7265625" style="4" customWidth="1"/>
    <col min="3" max="3" width="4.26953125" style="305" customWidth="1"/>
    <col min="4" max="4" width="6.179687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9.7265625" style="11" hidden="1" customWidth="1"/>
    <col min="12" max="12" width="15.7265625" style="3" customWidth="1"/>
    <col min="13" max="13" width="1.7265625" style="11" customWidth="1"/>
    <col min="14" max="14" width="11.54296875" style="2" customWidth="1"/>
    <col min="15" max="15" width="11.81640625" style="2" customWidth="1"/>
    <col min="16" max="16" width="1.7265625" style="283" customWidth="1"/>
    <col min="17" max="17" width="1.7265625" style="2" customWidth="1"/>
    <col min="18" max="18" width="130.54296875" style="2" customWidth="1"/>
    <col min="19" max="16384" width="9.1796875" style="2"/>
  </cols>
  <sheetData>
    <row r="1" spans="1:18" ht="15.75" customHeight="1" thickBot="1" x14ac:dyDescent="0.5">
      <c r="B1" s="301" t="s">
        <v>26</v>
      </c>
    </row>
    <row r="2" spans="1:18" ht="8.25" customHeight="1" x14ac:dyDescent="0.45">
      <c r="B2" s="15"/>
      <c r="C2" s="319"/>
      <c r="D2" s="35"/>
      <c r="E2" s="35"/>
      <c r="F2" s="35"/>
      <c r="G2" s="35"/>
      <c r="H2" s="35"/>
      <c r="I2" s="527" t="s">
        <v>6</v>
      </c>
      <c r="J2" s="533" t="s">
        <v>8</v>
      </c>
      <c r="K2" s="231">
        <v>250000</v>
      </c>
      <c r="L2" s="530" t="s">
        <v>7</v>
      </c>
      <c r="N2" s="527" t="s">
        <v>71</v>
      </c>
      <c r="O2" s="527" t="s">
        <v>56</v>
      </c>
      <c r="R2" s="524" t="s">
        <v>59</v>
      </c>
    </row>
    <row r="3" spans="1:18" ht="25.5" customHeight="1" x14ac:dyDescent="0.45">
      <c r="B3" s="521" t="s">
        <v>17</v>
      </c>
      <c r="C3" s="522"/>
      <c r="D3" s="522"/>
      <c r="E3" s="522"/>
      <c r="F3" s="522"/>
      <c r="G3" s="522"/>
      <c r="H3" s="523"/>
      <c r="I3" s="528"/>
      <c r="J3" s="534"/>
      <c r="K3" s="161">
        <v>2000</v>
      </c>
      <c r="L3" s="531"/>
      <c r="N3" s="528"/>
      <c r="O3" s="528"/>
      <c r="R3" s="525"/>
    </row>
    <row r="4" spans="1:18" ht="46" customHeight="1" x14ac:dyDescent="0.45">
      <c r="B4" s="36"/>
      <c r="C4" s="320"/>
      <c r="D4" s="232"/>
      <c r="E4" s="125" t="s">
        <v>72</v>
      </c>
      <c r="F4" s="117" t="s">
        <v>9</v>
      </c>
      <c r="G4" s="117" t="s">
        <v>5</v>
      </c>
      <c r="H4" s="38"/>
      <c r="I4" s="528"/>
      <c r="J4" s="534"/>
      <c r="K4" s="162"/>
      <c r="L4" s="531"/>
      <c r="N4" s="528"/>
      <c r="O4" s="528"/>
      <c r="P4" s="420"/>
      <c r="Q4" s="267"/>
      <c r="R4" s="525"/>
    </row>
    <row r="5" spans="1:18" s="1" customFormat="1" ht="28.5" customHeight="1" thickBot="1" x14ac:dyDescent="0.5">
      <c r="A5" s="12"/>
      <c r="B5" s="36"/>
      <c r="C5" s="320"/>
      <c r="D5" s="232"/>
      <c r="E5" s="166"/>
      <c r="F5" s="167" t="s">
        <v>10</v>
      </c>
      <c r="G5" s="118">
        <f>K6</f>
        <v>0</v>
      </c>
      <c r="H5" s="37"/>
      <c r="I5" s="528"/>
      <c r="J5" s="534"/>
      <c r="K5" s="162">
        <f>IF((E5=0),IF(L14&gt;0,1,0),0)</f>
        <v>0</v>
      </c>
      <c r="L5" s="531"/>
      <c r="M5" s="12"/>
      <c r="N5" s="528"/>
      <c r="O5" s="528"/>
      <c r="P5" s="420"/>
      <c r="Q5" s="267"/>
      <c r="R5" s="525"/>
    </row>
    <row r="6" spans="1:18" s="1" customFormat="1" ht="18" customHeight="1" thickBot="1" x14ac:dyDescent="0.4">
      <c r="A6" s="12"/>
      <c r="B6" s="36"/>
      <c r="C6" s="315"/>
      <c r="D6" s="13"/>
      <c r="E6" s="13"/>
      <c r="F6" s="37"/>
      <c r="G6" s="37"/>
      <c r="H6" s="37"/>
      <c r="I6" s="529"/>
      <c r="J6" s="535"/>
      <c r="K6" s="239">
        <f>IF(E5&gt;0,K2+E5*K3,0)</f>
        <v>0</v>
      </c>
      <c r="L6" s="532"/>
      <c r="M6" s="12"/>
      <c r="N6" s="529"/>
      <c r="O6" s="529"/>
      <c r="P6" s="420"/>
      <c r="Q6" s="267"/>
      <c r="R6" s="526"/>
    </row>
    <row r="7" spans="1:18" s="1" customFormat="1" ht="18" thickBot="1" x14ac:dyDescent="0.4">
      <c r="A7" s="12"/>
      <c r="B7" s="245" t="s">
        <v>28</v>
      </c>
      <c r="C7" s="316"/>
      <c r="D7" s="246"/>
      <c r="E7" s="246"/>
      <c r="F7" s="246"/>
      <c r="G7" s="419" t="str">
        <f>G14</f>
        <v xml:space="preserve"> možno ještě rozdělit</v>
      </c>
      <c r="H7" s="288"/>
      <c r="I7" s="288">
        <f>I14</f>
        <v>0</v>
      </c>
      <c r="J7" s="288"/>
      <c r="K7" s="28">
        <f>K14</f>
        <v>0</v>
      </c>
      <c r="L7" s="29">
        <f>L14</f>
        <v>0</v>
      </c>
      <c r="M7" s="12"/>
      <c r="P7" s="284"/>
    </row>
    <row r="8" spans="1:18" s="1" customFormat="1" ht="45" customHeight="1" thickBot="1" x14ac:dyDescent="0.4">
      <c r="A8" s="12"/>
      <c r="B8" s="41" t="s">
        <v>109</v>
      </c>
      <c r="C8" s="321" t="str">
        <f>IF(Souhrn!$L$12&gt;0,"2.4","2.3")</f>
        <v>2.3</v>
      </c>
      <c r="D8" s="302">
        <v>152</v>
      </c>
      <c r="E8" s="517" t="s">
        <v>47</v>
      </c>
      <c r="F8" s="517"/>
      <c r="G8" s="517"/>
      <c r="H8" s="518"/>
      <c r="I8" s="42">
        <v>423</v>
      </c>
      <c r="J8" s="241">
        <f>IF($F$5="Ano",0,INT(O8/12*1720*N8))</f>
        <v>0</v>
      </c>
      <c r="K8" s="135">
        <f t="shared" ref="K8" si="0">J8</f>
        <v>0</v>
      </c>
      <c r="L8" s="39">
        <f t="shared" ref="L8:L13" si="1">I8*K8</f>
        <v>0</v>
      </c>
      <c r="M8" s="12"/>
      <c r="N8" s="405">
        <v>0</v>
      </c>
      <c r="O8" s="242">
        <v>0</v>
      </c>
      <c r="P8" s="284">
        <f t="shared" ref="P8:P13" si="2">IF(L8&gt;0,IF(LEN(R8)&lt;6,1,0),0)</f>
        <v>0</v>
      </c>
      <c r="Q8" s="12"/>
      <c r="R8" s="280"/>
    </row>
    <row r="9" spans="1:18" s="1" customFormat="1" ht="45" customHeight="1" thickBot="1" x14ac:dyDescent="0.4">
      <c r="A9" s="12"/>
      <c r="B9" s="43" t="s">
        <v>110</v>
      </c>
      <c r="C9" s="322" t="str">
        <f>IF(Souhrn!$L$12&gt;0,"2.4","2.3")</f>
        <v>2.3</v>
      </c>
      <c r="D9" s="302">
        <v>152</v>
      </c>
      <c r="E9" s="519" t="s">
        <v>49</v>
      </c>
      <c r="F9" s="519"/>
      <c r="G9" s="519"/>
      <c r="H9" s="520"/>
      <c r="I9" s="44">
        <v>526</v>
      </c>
      <c r="J9" s="241">
        <f>INT(O9/12*1720*N9)</f>
        <v>0</v>
      </c>
      <c r="K9" s="135">
        <f>J9</f>
        <v>0</v>
      </c>
      <c r="L9" s="40">
        <f>I9*K9</f>
        <v>0</v>
      </c>
      <c r="M9" s="12"/>
      <c r="N9" s="405">
        <v>0</v>
      </c>
      <c r="O9" s="240">
        <v>0</v>
      </c>
      <c r="P9" s="284">
        <f t="shared" si="2"/>
        <v>0</v>
      </c>
      <c r="Q9" s="12"/>
      <c r="R9" s="280"/>
    </row>
    <row r="10" spans="1:18" s="1" customFormat="1" ht="45" customHeight="1" x14ac:dyDescent="0.35">
      <c r="A10" s="12"/>
      <c r="B10" s="43" t="s">
        <v>111</v>
      </c>
      <c r="C10" s="322" t="str">
        <f>IF(Souhrn!$L$12&gt;0,"2.4","2.3")</f>
        <v>2.3</v>
      </c>
      <c r="D10" s="302">
        <v>152</v>
      </c>
      <c r="E10" s="519" t="s">
        <v>48</v>
      </c>
      <c r="F10" s="519"/>
      <c r="G10" s="519"/>
      <c r="H10" s="520"/>
      <c r="I10" s="44">
        <v>620</v>
      </c>
      <c r="J10" s="241">
        <f>INT(O10/12*1720*N10)</f>
        <v>0</v>
      </c>
      <c r="K10" s="135">
        <f t="shared" ref="K10:K13" si="3">J10</f>
        <v>0</v>
      </c>
      <c r="L10" s="40">
        <f t="shared" si="1"/>
        <v>0</v>
      </c>
      <c r="M10" s="12"/>
      <c r="N10" s="405">
        <v>0</v>
      </c>
      <c r="O10" s="240">
        <v>0</v>
      </c>
      <c r="P10" s="284">
        <f t="shared" si="2"/>
        <v>0</v>
      </c>
      <c r="Q10" s="12"/>
      <c r="R10" s="280"/>
    </row>
    <row r="11" spans="1:18" s="1" customFormat="1" ht="45" customHeight="1" x14ac:dyDescent="0.35">
      <c r="A11" s="12"/>
      <c r="B11" s="43" t="s">
        <v>112</v>
      </c>
      <c r="C11" s="322" t="str">
        <f>IF(Souhrn!$L$12&gt;0,"2.4","2.2")</f>
        <v>2.2</v>
      </c>
      <c r="D11" s="304">
        <v>149</v>
      </c>
      <c r="E11" s="519" t="s">
        <v>50</v>
      </c>
      <c r="F11" s="519"/>
      <c r="G11" s="519"/>
      <c r="H11" s="520"/>
      <c r="I11" s="44">
        <v>3408</v>
      </c>
      <c r="J11" s="276">
        <v>0</v>
      </c>
      <c r="K11" s="135">
        <f t="shared" si="3"/>
        <v>0</v>
      </c>
      <c r="L11" s="40">
        <f t="shared" si="1"/>
        <v>0</v>
      </c>
      <c r="M11" s="12"/>
      <c r="P11" s="284">
        <f t="shared" si="2"/>
        <v>0</v>
      </c>
      <c r="Q11" s="12"/>
      <c r="R11" s="280"/>
    </row>
    <row r="12" spans="1:18" s="1" customFormat="1" ht="45" customHeight="1" x14ac:dyDescent="0.35">
      <c r="A12" s="12"/>
      <c r="B12" s="43" t="s">
        <v>113</v>
      </c>
      <c r="C12" s="322" t="str">
        <f>IF(Souhrn!$L$12&gt;0,"2.4","2.2")</f>
        <v>2.2</v>
      </c>
      <c r="D12" s="304">
        <v>149</v>
      </c>
      <c r="E12" s="519" t="s">
        <v>61</v>
      </c>
      <c r="F12" s="519"/>
      <c r="G12" s="519"/>
      <c r="H12" s="520"/>
      <c r="I12" s="44">
        <v>20000</v>
      </c>
      <c r="J12" s="276">
        <v>0</v>
      </c>
      <c r="K12" s="135">
        <f t="shared" si="3"/>
        <v>0</v>
      </c>
      <c r="L12" s="40">
        <f t="shared" si="1"/>
        <v>0</v>
      </c>
      <c r="M12" s="12"/>
      <c r="P12" s="284">
        <f t="shared" si="2"/>
        <v>0</v>
      </c>
      <c r="Q12" s="12"/>
      <c r="R12" s="280"/>
    </row>
    <row r="13" spans="1:18" s="1" customFormat="1" ht="45" customHeight="1" thickBot="1" x14ac:dyDescent="0.4">
      <c r="A13" s="12"/>
      <c r="B13" s="417" t="s">
        <v>114</v>
      </c>
      <c r="C13" s="323" t="str">
        <f>IF(Souhrn!$L$12&gt;0,"2.4","2.3")</f>
        <v>2.3</v>
      </c>
      <c r="D13" s="302">
        <v>152</v>
      </c>
      <c r="E13" s="519" t="s">
        <v>108</v>
      </c>
      <c r="F13" s="519"/>
      <c r="G13" s="519"/>
      <c r="H13" s="520"/>
      <c r="I13" s="44">
        <v>20000</v>
      </c>
      <c r="J13" s="276">
        <v>0</v>
      </c>
      <c r="K13" s="135">
        <f t="shared" si="3"/>
        <v>0</v>
      </c>
      <c r="L13" s="40">
        <f t="shared" si="1"/>
        <v>0</v>
      </c>
      <c r="M13" s="12"/>
      <c r="P13" s="284">
        <f t="shared" si="2"/>
        <v>0</v>
      </c>
      <c r="Q13" s="12"/>
      <c r="R13" s="280"/>
    </row>
    <row r="14" spans="1:18" s="1" customFormat="1" ht="18" thickBot="1" x14ac:dyDescent="0.4">
      <c r="A14" s="12"/>
      <c r="B14" s="45" t="s">
        <v>28</v>
      </c>
      <c r="C14" s="316"/>
      <c r="D14" s="46"/>
      <c r="E14" s="46"/>
      <c r="F14" s="46"/>
      <c r="G14" s="419" t="str">
        <f>IF($L$7&gt;$G$5,"hodnota není v limitu"," možno ještě rozdělit")</f>
        <v xml:space="preserve"> možno ještě rozdělit</v>
      </c>
      <c r="H14" s="288"/>
      <c r="I14" s="288">
        <f>IF($L$7&gt;$G$5," ",K14 )</f>
        <v>0</v>
      </c>
      <c r="J14" s="288"/>
      <c r="K14" s="47">
        <f>G5-L14</f>
        <v>0</v>
      </c>
      <c r="L14" s="29">
        <f>SUM(L8:L13)</f>
        <v>0</v>
      </c>
      <c r="M14" s="12"/>
      <c r="P14" s="284"/>
    </row>
    <row r="15" spans="1:18" s="12" customFormat="1" ht="30.75" hidden="1" customHeight="1" x14ac:dyDescent="0.35">
      <c r="B15" s="233">
        <f>F15+E15</f>
        <v>0</v>
      </c>
      <c r="C15" s="317"/>
      <c r="D15" s="141"/>
      <c r="E15" s="211">
        <f>L11+L12</f>
        <v>0</v>
      </c>
      <c r="F15" s="211">
        <f>L8+L10+L13+L9</f>
        <v>0</v>
      </c>
      <c r="G15" s="211"/>
      <c r="H15" s="211"/>
      <c r="I15" s="257">
        <f>L8+L10+L9+L13</f>
        <v>0</v>
      </c>
      <c r="J15" s="141"/>
      <c r="K15" s="141"/>
      <c r="L15" s="266">
        <f>L11+L12</f>
        <v>0</v>
      </c>
      <c r="P15" s="284"/>
    </row>
    <row r="16" spans="1:18" s="12" customFormat="1" ht="21" hidden="1" customHeight="1" thickBot="1" x14ac:dyDescent="0.4">
      <c r="B16" s="212"/>
      <c r="C16" s="318"/>
      <c r="D16" s="142"/>
      <c r="E16" s="142" t="s">
        <v>102</v>
      </c>
      <c r="F16" s="213" t="s">
        <v>103</v>
      </c>
      <c r="G16" s="142"/>
      <c r="H16" s="214"/>
      <c r="I16" s="142">
        <v>152</v>
      </c>
      <c r="J16" s="142">
        <v>148</v>
      </c>
      <c r="K16" s="142"/>
      <c r="L16" s="143">
        <v>149</v>
      </c>
      <c r="P16" s="284"/>
    </row>
    <row r="17" spans="2:16" s="11" customFormat="1" x14ac:dyDescent="0.45">
      <c r="B17" s="191"/>
      <c r="C17" s="312"/>
      <c r="L17" s="193"/>
      <c r="P17" s="283"/>
    </row>
    <row r="18" spans="2:16" s="11" customFormat="1" x14ac:dyDescent="0.45">
      <c r="B18" s="285"/>
      <c r="C18" s="312"/>
      <c r="L18" s="193"/>
      <c r="P18" s="283"/>
    </row>
    <row r="19" spans="2:16" s="11" customFormat="1" x14ac:dyDescent="0.45">
      <c r="C19" s="312"/>
      <c r="E19" s="287"/>
      <c r="L19" s="193"/>
      <c r="P19" s="283"/>
    </row>
    <row r="20" spans="2:16" s="11" customFormat="1" x14ac:dyDescent="0.45">
      <c r="B20" s="191"/>
      <c r="C20" s="312"/>
      <c r="D20" s="287"/>
      <c r="E20" s="287"/>
      <c r="L20" s="193"/>
      <c r="P20" s="283"/>
    </row>
    <row r="21" spans="2:16" s="11" customFormat="1" x14ac:dyDescent="0.45">
      <c r="B21" s="191"/>
      <c r="C21" s="312"/>
      <c r="D21" s="287"/>
      <c r="E21" s="287"/>
      <c r="L21" s="193"/>
      <c r="P21" s="283"/>
    </row>
    <row r="22" spans="2:16" s="11" customFormat="1" x14ac:dyDescent="0.45">
      <c r="B22" s="191"/>
      <c r="C22" s="312"/>
      <c r="L22" s="193"/>
      <c r="P22" s="283"/>
    </row>
    <row r="23" spans="2:16" s="11" customFormat="1" x14ac:dyDescent="0.45">
      <c r="B23" s="191"/>
      <c r="C23" s="312"/>
      <c r="L23" s="193"/>
      <c r="P23" s="283"/>
    </row>
    <row r="24" spans="2:16" s="11" customFormat="1" x14ac:dyDescent="0.45">
      <c r="B24" s="191"/>
      <c r="C24" s="312"/>
      <c r="L24" s="193"/>
      <c r="P24" s="283"/>
    </row>
    <row r="25" spans="2:16" s="11" customFormat="1" x14ac:dyDescent="0.45">
      <c r="B25" s="191"/>
      <c r="C25" s="312"/>
      <c r="L25" s="193"/>
      <c r="P25" s="283"/>
    </row>
  </sheetData>
  <sheetProtection algorithmName="SHA-512" hashValue="pEI32m4lN4hvs3HBNFhZJ3dVfVX+PSn3nI6DIZhLG9uo14LoUE2OO3ffqgxC8YiMoRYm/2oIFwG7vcQ5wj+nfA==" saltValue="hkPxU/GILVvy7d74geKH4A==" spinCount="100000" sheet="1" objects="1" scenarios="1" autoFilter="0"/>
  <mergeCells count="13">
    <mergeCell ref="B3:H3"/>
    <mergeCell ref="R2:R6"/>
    <mergeCell ref="N2:N6"/>
    <mergeCell ref="O2:O6"/>
    <mergeCell ref="L2:L6"/>
    <mergeCell ref="I2:I6"/>
    <mergeCell ref="J2:J6"/>
    <mergeCell ref="E8:H8"/>
    <mergeCell ref="E10:H10"/>
    <mergeCell ref="E9:H9"/>
    <mergeCell ref="E12:H12"/>
    <mergeCell ref="E13:H13"/>
    <mergeCell ref="E11:H11"/>
  </mergeCells>
  <phoneticPr fontId="52" type="noConversion"/>
  <conditionalFormatting sqref="E5">
    <cfRule type="expression" dxfId="27" priority="52">
      <formula>$K$6=1</formula>
    </cfRule>
    <cfRule type="cellIs" dxfId="26" priority="53" stopIfTrue="1" operator="lessThan">
      <formula>0</formula>
    </cfRule>
    <cfRule type="cellIs" dxfId="25" priority="54" operator="greaterThan">
      <formula>2000</formula>
    </cfRule>
  </conditionalFormatting>
  <conditionalFormatting sqref="G7:L7 G14:L14">
    <cfRule type="expression" dxfId="24" priority="99" stopIfTrue="1">
      <formula>$L$14&gt;$G$5</formula>
    </cfRule>
  </conditionalFormatting>
  <conditionalFormatting sqref="J8">
    <cfRule type="expression" dxfId="23" priority="66">
      <formula>$F$5="Ano"</formula>
    </cfRule>
  </conditionalFormatting>
  <conditionalFormatting sqref="N8:N10">
    <cfRule type="expression" dxfId="22" priority="1">
      <formula>#REF!="Ano"</formula>
    </cfRule>
  </conditionalFormatting>
  <conditionalFormatting sqref="O8">
    <cfRule type="expression" dxfId="21" priority="17">
      <formula>$F$5="Ano"</formula>
    </cfRule>
  </conditionalFormatting>
  <conditionalFormatting sqref="Q8:Q13">
    <cfRule type="expression" dxfId="20" priority="2">
      <formula>P8=1</formula>
    </cfRule>
  </conditionalFormatting>
  <dataValidations count="4">
    <dataValidation type="list" allowBlank="1" showInputMessage="1" showErrorMessage="1" sqref="F5" xr:uid="{00000000-0002-0000-0400-000001000000}">
      <formula1>"Ano,Ne"</formula1>
    </dataValidation>
    <dataValidation type="whole" allowBlank="1" showInputMessage="1" showErrorMessage="1" sqref="E5" xr:uid="{00000000-0002-0000-0400-000002000000}">
      <formula1>0</formula1>
      <formula2>10000</formula2>
    </dataValidation>
    <dataValidation type="whole" allowBlank="1" showInputMessage="1" showErrorMessage="1" sqref="J11:J13" xr:uid="{00000000-0002-0000-0400-000000000000}">
      <formula1>0</formula1>
      <formula2>999999</formula2>
    </dataValidation>
    <dataValidation type="decimal" operator="greaterThanOrEqual" allowBlank="1" showInputMessage="1" showErrorMessage="1" sqref="N8:N10" xr:uid="{41D1D003-D901-49CA-9E91-0AA2F4B3C39E}">
      <formula1>0</formula1>
    </dataValidation>
  </dataValidations>
  <hyperlinks>
    <hyperlink ref="B1" location="'Úvodní strana'!A1" display="zpět na úvodní stranu" xr:uid="{00000000-0004-0000-04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45639D-F695-4C4D-8F08-8EDD0045595C}">
          <x14:formula1>
            <xm:f>data!$A$1:$A$37</xm:f>
          </x14:formula1>
          <xm:sqref>O8:O10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1"/>
  <sheetViews>
    <sheetView zoomScaleNormal="100" workbookViewId="0">
      <selection activeCell="E5" sqref="E5"/>
    </sheetView>
  </sheetViews>
  <sheetFormatPr defaultColWidth="9.1796875" defaultRowHeight="16" x14ac:dyDescent="0.45"/>
  <cols>
    <col min="1" max="1" width="1.7265625" style="2" customWidth="1"/>
    <col min="2" max="2" width="7.7265625" style="4" customWidth="1"/>
    <col min="3" max="3" width="4.26953125" style="305" customWidth="1"/>
    <col min="4" max="4" width="7.8164062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12.453125" style="11" hidden="1" customWidth="1"/>
    <col min="12" max="12" width="15.7265625" style="3" customWidth="1"/>
    <col min="13" max="13" width="1.7265625" style="11" customWidth="1"/>
    <col min="14" max="14" width="8.7265625" style="3" customWidth="1"/>
    <col min="15" max="15" width="15.7265625" style="3" customWidth="1"/>
    <col min="16" max="16" width="1.7265625" style="283" customWidth="1"/>
    <col min="17" max="17" width="1.7265625" style="11" customWidth="1"/>
    <col min="18" max="18" width="130.54296875" style="2" customWidth="1"/>
    <col min="19" max="16384" width="9.1796875" style="2"/>
  </cols>
  <sheetData>
    <row r="1" spans="2:18" ht="17" thickBot="1" x14ac:dyDescent="0.5">
      <c r="B1" s="301" t="s">
        <v>15</v>
      </c>
    </row>
    <row r="2" spans="2:18" ht="9.75" customHeight="1" x14ac:dyDescent="0.45">
      <c r="B2" s="50"/>
      <c r="C2" s="324"/>
      <c r="D2" s="51"/>
      <c r="E2" s="51"/>
      <c r="F2" s="51"/>
      <c r="G2" s="51"/>
      <c r="H2" s="51"/>
      <c r="I2" s="544" t="s">
        <v>6</v>
      </c>
      <c r="J2" s="547" t="s">
        <v>8</v>
      </c>
      <c r="K2" s="237">
        <f>IF(F5="Ano",150000,0)</f>
        <v>0</v>
      </c>
      <c r="L2" s="556" t="s">
        <v>7</v>
      </c>
      <c r="N2" s="538" t="s">
        <v>36</v>
      </c>
      <c r="O2" s="539"/>
      <c r="R2" s="550" t="s">
        <v>65</v>
      </c>
    </row>
    <row r="3" spans="2:18" ht="25.5" customHeight="1" x14ac:dyDescent="0.45">
      <c r="B3" s="553" t="s">
        <v>19</v>
      </c>
      <c r="C3" s="554"/>
      <c r="D3" s="554"/>
      <c r="E3" s="554"/>
      <c r="F3" s="554"/>
      <c r="G3" s="554"/>
      <c r="H3" s="555"/>
      <c r="I3" s="545"/>
      <c r="J3" s="548"/>
      <c r="K3" s="220">
        <v>1000</v>
      </c>
      <c r="L3" s="557"/>
      <c r="N3" s="540"/>
      <c r="O3" s="541"/>
      <c r="R3" s="551"/>
    </row>
    <row r="4" spans="2:18" ht="41.25" customHeight="1" thickBot="1" x14ac:dyDescent="0.5">
      <c r="B4" s="95"/>
      <c r="C4" s="325"/>
      <c r="D4" s="229"/>
      <c r="E4" s="126" t="s">
        <v>62</v>
      </c>
      <c r="F4" s="126" t="s">
        <v>70</v>
      </c>
      <c r="G4" s="127" t="s">
        <v>5</v>
      </c>
      <c r="H4" s="97"/>
      <c r="I4" s="545"/>
      <c r="J4" s="548"/>
      <c r="K4" s="160"/>
      <c r="L4" s="557"/>
      <c r="N4" s="542"/>
      <c r="O4" s="543"/>
      <c r="R4" s="551"/>
    </row>
    <row r="5" spans="2:18" s="1" customFormat="1" ht="28.5" customHeight="1" x14ac:dyDescent="0.45">
      <c r="B5" s="95"/>
      <c r="C5" s="325"/>
      <c r="D5" s="229"/>
      <c r="E5" s="166"/>
      <c r="F5" s="167" t="s">
        <v>10</v>
      </c>
      <c r="G5" s="128">
        <f>K6</f>
        <v>0</v>
      </c>
      <c r="H5" s="98"/>
      <c r="I5" s="545"/>
      <c r="J5" s="548"/>
      <c r="K5" s="160">
        <f>IF((E5=0),IF(L11&gt;0,1,0),0)</f>
        <v>0</v>
      </c>
      <c r="L5" s="557"/>
      <c r="M5" s="12"/>
      <c r="N5" s="174" t="s">
        <v>37</v>
      </c>
      <c r="O5" s="174" t="s">
        <v>38</v>
      </c>
      <c r="P5" s="284"/>
      <c r="Q5" s="12"/>
      <c r="R5" s="551"/>
    </row>
    <row r="6" spans="2:18" s="1" customFormat="1" ht="18" customHeight="1" thickBot="1" x14ac:dyDescent="0.4">
      <c r="B6" s="95"/>
      <c r="C6" s="326"/>
      <c r="D6" s="96"/>
      <c r="E6" s="96"/>
      <c r="F6" s="96"/>
      <c r="G6" s="96"/>
      <c r="H6" s="98"/>
      <c r="I6" s="546"/>
      <c r="J6" s="549"/>
      <c r="K6" s="219">
        <f>IF(E5&gt;0,K2+E5*K3,0)</f>
        <v>0</v>
      </c>
      <c r="L6" s="558"/>
      <c r="M6" s="12"/>
      <c r="N6" s="175"/>
      <c r="O6" s="175"/>
      <c r="P6" s="284"/>
      <c r="Q6" s="12"/>
      <c r="R6" s="552"/>
    </row>
    <row r="7" spans="2:18" s="1" customFormat="1" ht="18" thickBot="1" x14ac:dyDescent="0.4">
      <c r="B7" s="247" t="s">
        <v>29</v>
      </c>
      <c r="C7" s="327"/>
      <c r="D7" s="248"/>
      <c r="E7" s="248"/>
      <c r="F7" s="248"/>
      <c r="G7" s="268" t="str">
        <f>G11</f>
        <v xml:space="preserve"> možno ještě rozdělit</v>
      </c>
      <c r="H7" s="248"/>
      <c r="I7" s="182">
        <f>I11</f>
        <v>0</v>
      </c>
      <c r="J7" s="182"/>
      <c r="K7" s="105">
        <f>K11</f>
        <v>0</v>
      </c>
      <c r="L7" s="106">
        <f>L11</f>
        <v>0</v>
      </c>
      <c r="M7" s="12"/>
      <c r="N7" s="176"/>
      <c r="O7" s="176">
        <f>O11</f>
        <v>0</v>
      </c>
      <c r="P7" s="284"/>
      <c r="Q7" s="12"/>
    </row>
    <row r="8" spans="2:18" s="1" customFormat="1" ht="45" customHeight="1" thickBot="1" x14ac:dyDescent="0.4">
      <c r="B8" s="101" t="s">
        <v>116</v>
      </c>
      <c r="C8" s="330" t="str">
        <f>IF(Souhrn!$L$12&gt;0,"2.4","2.2")</f>
        <v>2.2</v>
      </c>
      <c r="D8" s="304">
        <v>149</v>
      </c>
      <c r="E8" s="559" t="s">
        <v>51</v>
      </c>
      <c r="F8" s="559"/>
      <c r="G8" s="559"/>
      <c r="H8" s="560"/>
      <c r="I8" s="102">
        <v>3408</v>
      </c>
      <c r="J8" s="275">
        <v>0</v>
      </c>
      <c r="K8" s="137">
        <f>J8</f>
        <v>0</v>
      </c>
      <c r="L8" s="99">
        <f>I8*K8</f>
        <v>0</v>
      </c>
      <c r="M8" s="12"/>
      <c r="N8" s="180">
        <f>J8+ŠK!J8</f>
        <v>0</v>
      </c>
      <c r="O8" s="177">
        <f>L8+ŠK!L8</f>
        <v>0</v>
      </c>
      <c r="P8" s="284">
        <f>IF(L8&gt;0,IF(LEN(R8)&lt;6,1,0),0)</f>
        <v>0</v>
      </c>
      <c r="Q8" s="12"/>
      <c r="R8" s="280"/>
    </row>
    <row r="9" spans="2:18" s="1" customFormat="1" ht="45" customHeight="1" thickBot="1" x14ac:dyDescent="0.4">
      <c r="B9" s="103" t="s">
        <v>117</v>
      </c>
      <c r="C9" s="331" t="str">
        <f>IF(Souhrn!$L$12&gt;0,"2.4","2.2")</f>
        <v>2.2</v>
      </c>
      <c r="D9" s="304">
        <v>149</v>
      </c>
      <c r="E9" s="536" t="s">
        <v>66</v>
      </c>
      <c r="F9" s="536"/>
      <c r="G9" s="536"/>
      <c r="H9" s="537"/>
      <c r="I9" s="104">
        <v>20000</v>
      </c>
      <c r="J9" s="276">
        <v>0</v>
      </c>
      <c r="K9" s="137">
        <f>J9</f>
        <v>0</v>
      </c>
      <c r="L9" s="100">
        <f>I9*K9</f>
        <v>0</v>
      </c>
      <c r="M9" s="12"/>
      <c r="N9" s="180">
        <f>J9+ŠK!J9</f>
        <v>0</v>
      </c>
      <c r="O9" s="177">
        <f>L9+ŠK!L9</f>
        <v>0</v>
      </c>
      <c r="P9" s="284">
        <f>IF(L9&gt;0,IF(LEN(R9)&lt;6,1,0),0)</f>
        <v>0</v>
      </c>
      <c r="Q9" s="12"/>
      <c r="R9" s="280"/>
    </row>
    <row r="10" spans="2:18" s="1" customFormat="1" ht="45" customHeight="1" thickBot="1" x14ac:dyDescent="0.4">
      <c r="B10" s="103" t="s">
        <v>118</v>
      </c>
      <c r="C10" s="332" t="str">
        <f>IF(Souhrn!$L$12&gt;0,"2.4","2.3")</f>
        <v>2.3</v>
      </c>
      <c r="D10" s="302">
        <v>152</v>
      </c>
      <c r="E10" s="536" t="s">
        <v>115</v>
      </c>
      <c r="F10" s="536"/>
      <c r="G10" s="536"/>
      <c r="H10" s="537"/>
      <c r="I10" s="104">
        <v>20000</v>
      </c>
      <c r="J10" s="276">
        <v>0</v>
      </c>
      <c r="K10" s="137">
        <f>J10</f>
        <v>0</v>
      </c>
      <c r="L10" s="100">
        <f>I10*K10</f>
        <v>0</v>
      </c>
      <c r="M10" s="12"/>
      <c r="N10" s="180">
        <f>J10+ŠK!J10</f>
        <v>0</v>
      </c>
      <c r="O10" s="177">
        <f>L10+ŠK!L10</f>
        <v>0</v>
      </c>
      <c r="P10" s="284">
        <f>IF(L10&gt;0,IF(LEN(R10)&lt;6,1,0),0)</f>
        <v>0</v>
      </c>
      <c r="Q10" s="12"/>
      <c r="R10" s="280"/>
    </row>
    <row r="11" spans="2:18" s="1" customFormat="1" ht="18" thickBot="1" x14ac:dyDescent="0.5">
      <c r="B11" s="107" t="s">
        <v>29</v>
      </c>
      <c r="C11" s="327"/>
      <c r="D11" s="108"/>
      <c r="E11" s="108"/>
      <c r="F11" s="108"/>
      <c r="G11" s="268" t="str">
        <f>IF($L$7&gt;$G$5,"hodnota není v limitu"," možno ještě rozdělit")</f>
        <v xml:space="preserve"> možno ještě rozdělit</v>
      </c>
      <c r="H11" s="108"/>
      <c r="I11" s="182">
        <f>IF($L$7&gt;$G$5," ",K11 )</f>
        <v>0</v>
      </c>
      <c r="J11" s="182"/>
      <c r="K11" s="109">
        <f>G5-L11</f>
        <v>0</v>
      </c>
      <c r="L11" s="106">
        <f>SUM(L8:L10)</f>
        <v>0</v>
      </c>
      <c r="M11" s="12"/>
      <c r="N11" s="176"/>
      <c r="O11" s="176">
        <f>SUM(O8:O10)</f>
        <v>0</v>
      </c>
      <c r="P11" s="284"/>
      <c r="Q11" s="12"/>
      <c r="R11" s="11"/>
    </row>
    <row r="12" spans="2:18" s="12" customFormat="1" ht="32.25" hidden="1" customHeight="1" x14ac:dyDescent="0.45">
      <c r="B12" s="230">
        <f>F12+E12</f>
        <v>0</v>
      </c>
      <c r="C12" s="328"/>
      <c r="D12" s="153"/>
      <c r="E12" s="205">
        <f>L8+L9</f>
        <v>0</v>
      </c>
      <c r="F12" s="205">
        <f>L10</f>
        <v>0</v>
      </c>
      <c r="G12" s="205"/>
      <c r="H12" s="205"/>
      <c r="I12" s="258">
        <f>L10</f>
        <v>0</v>
      </c>
      <c r="J12" s="153"/>
      <c r="K12" s="153"/>
      <c r="L12" s="259">
        <f>L8+L9</f>
        <v>0</v>
      </c>
      <c r="N12" s="207"/>
      <c r="O12" s="206"/>
      <c r="P12" s="284"/>
      <c r="R12" s="11"/>
    </row>
    <row r="13" spans="2:18" s="12" customFormat="1" ht="18.75" hidden="1" customHeight="1" thickBot="1" x14ac:dyDescent="0.5">
      <c r="B13" s="208"/>
      <c r="C13" s="329"/>
      <c r="D13" s="154"/>
      <c r="E13" s="154" t="s">
        <v>102</v>
      </c>
      <c r="F13" s="209" t="s">
        <v>103</v>
      </c>
      <c r="G13" s="154"/>
      <c r="H13" s="210"/>
      <c r="I13" s="154">
        <v>152</v>
      </c>
      <c r="J13" s="154">
        <v>148</v>
      </c>
      <c r="K13" s="154"/>
      <c r="L13" s="155">
        <v>149</v>
      </c>
      <c r="N13" s="179"/>
      <c r="O13" s="155"/>
      <c r="P13" s="284"/>
      <c r="R13" s="11"/>
    </row>
    <row r="14" spans="2:18" s="11" customFormat="1" x14ac:dyDescent="0.45">
      <c r="B14" s="191"/>
      <c r="C14" s="312"/>
      <c r="L14" s="193"/>
      <c r="M14" s="12"/>
      <c r="N14" s="193"/>
      <c r="O14" s="193"/>
      <c r="P14" s="12"/>
      <c r="Q14" s="12"/>
    </row>
    <row r="15" spans="2:18" s="11" customFormat="1" x14ac:dyDescent="0.45">
      <c r="B15" s="286" t="s">
        <v>68</v>
      </c>
      <c r="C15" s="312"/>
      <c r="L15" s="193"/>
      <c r="M15" s="12"/>
      <c r="N15" s="193"/>
      <c r="O15" s="193"/>
      <c r="P15" s="284"/>
      <c r="Q15" s="12"/>
    </row>
    <row r="17" spans="2:18" s="11" customFormat="1" x14ac:dyDescent="0.45">
      <c r="B17" s="191"/>
      <c r="C17" s="312"/>
      <c r="L17" s="193"/>
      <c r="M17" s="12"/>
      <c r="N17" s="193"/>
      <c r="O17" s="193"/>
      <c r="P17" s="284"/>
      <c r="Q17" s="12"/>
    </row>
    <row r="18" spans="2:18" s="11" customFormat="1" x14ac:dyDescent="0.45">
      <c r="B18" s="191"/>
      <c r="C18" s="312"/>
      <c r="L18" s="193"/>
      <c r="M18" s="12"/>
      <c r="N18" s="193"/>
      <c r="O18" s="193"/>
      <c r="P18" s="284"/>
      <c r="Q18" s="12"/>
    </row>
    <row r="19" spans="2:18" s="11" customFormat="1" x14ac:dyDescent="0.45">
      <c r="B19" s="191"/>
      <c r="C19" s="312"/>
      <c r="L19" s="193"/>
      <c r="M19" s="12"/>
      <c r="N19" s="193"/>
      <c r="O19" s="193"/>
      <c r="P19" s="284"/>
      <c r="Q19" s="12"/>
    </row>
    <row r="20" spans="2:18" s="11" customFormat="1" x14ac:dyDescent="0.45">
      <c r="B20" s="191"/>
      <c r="C20" s="312"/>
      <c r="L20" s="192"/>
      <c r="M20" s="12"/>
      <c r="N20" s="192"/>
      <c r="O20" s="192"/>
      <c r="P20" s="284"/>
      <c r="Q20" s="12"/>
    </row>
    <row r="21" spans="2:18" x14ac:dyDescent="0.45">
      <c r="M21" s="12"/>
      <c r="P21" s="284"/>
      <c r="Q21" s="12"/>
      <c r="R21" s="11"/>
    </row>
    <row r="22" spans="2:18" x14ac:dyDescent="0.45">
      <c r="M22" s="12"/>
      <c r="P22" s="284"/>
      <c r="Q22" s="12"/>
      <c r="R22" s="11"/>
    </row>
    <row r="23" spans="2:18" x14ac:dyDescent="0.45">
      <c r="M23" s="12"/>
      <c r="P23" s="284"/>
      <c r="Q23" s="12"/>
      <c r="R23" s="11"/>
    </row>
    <row r="24" spans="2:18" x14ac:dyDescent="0.45">
      <c r="M24" s="12"/>
      <c r="P24" s="284"/>
      <c r="Q24" s="12"/>
      <c r="R24" s="11"/>
    </row>
    <row r="25" spans="2:18" x14ac:dyDescent="0.45">
      <c r="M25" s="12"/>
      <c r="P25" s="284"/>
      <c r="Q25" s="12"/>
      <c r="R25" s="11"/>
    </row>
    <row r="26" spans="2:18" x14ac:dyDescent="0.45">
      <c r="M26" s="12"/>
      <c r="P26" s="284"/>
      <c r="Q26" s="12"/>
      <c r="R26" s="11"/>
    </row>
    <row r="27" spans="2:18" x14ac:dyDescent="0.45">
      <c r="M27" s="12"/>
      <c r="P27" s="284"/>
      <c r="Q27" s="12"/>
      <c r="R27" s="11"/>
    </row>
    <row r="28" spans="2:18" x14ac:dyDescent="0.45">
      <c r="M28" s="12"/>
      <c r="P28" s="284"/>
      <c r="Q28" s="12"/>
      <c r="R28" s="11"/>
    </row>
    <row r="29" spans="2:18" x14ac:dyDescent="0.45">
      <c r="M29" s="12"/>
      <c r="P29" s="284"/>
      <c r="Q29" s="12"/>
      <c r="R29" s="11"/>
    </row>
    <row r="30" spans="2:18" x14ac:dyDescent="0.45">
      <c r="R30" s="11"/>
    </row>
    <row r="31" spans="2:18" x14ac:dyDescent="0.45">
      <c r="R31" s="11"/>
    </row>
  </sheetData>
  <sheetProtection algorithmName="SHA-512" hashValue="2KQpHFO/qFRJWPtHa1kUCC2xDldufsdgidHdwr48tjRjg20QpSux945fwkNF6MdNA+R7K4zYpQjQdkG01rROag==" saltValue="vleeDFZDBR1kbeBOO/9DIg==" spinCount="100000" sheet="1" objects="1" scenarios="1" autoFilter="0"/>
  <mergeCells count="9">
    <mergeCell ref="E10:H10"/>
    <mergeCell ref="N2:O4"/>
    <mergeCell ref="I2:I6"/>
    <mergeCell ref="J2:J6"/>
    <mergeCell ref="R2:R6"/>
    <mergeCell ref="B3:H3"/>
    <mergeCell ref="L2:L6"/>
    <mergeCell ref="E8:H8"/>
    <mergeCell ref="E9:H9"/>
  </mergeCells>
  <conditionalFormatting sqref="E5">
    <cfRule type="expression" dxfId="19" priority="20">
      <formula>$K$6=1</formula>
    </cfRule>
    <cfRule type="cellIs" dxfId="18" priority="21" stopIfTrue="1" operator="lessThan">
      <formula>0</formula>
    </cfRule>
    <cfRule type="cellIs" dxfId="17" priority="22" operator="greaterThan">
      <formula>2000</formula>
    </cfRule>
  </conditionalFormatting>
  <conditionalFormatting sqref="G7:L7 G11:L11">
    <cfRule type="expression" dxfId="16" priority="58" stopIfTrue="1">
      <formula>$L$11&gt;$G$5</formula>
    </cfRule>
  </conditionalFormatting>
  <conditionalFormatting sqref="Q8:Q10">
    <cfRule type="expression" dxfId="15" priority="1">
      <formula>P8=1</formula>
    </cfRule>
  </conditionalFormatting>
  <dataValidations xWindow="1103" yWindow="594" count="3">
    <dataValidation type="list" allowBlank="1" showInputMessage="1" showErrorMessage="1" sqref="F5" xr:uid="{00000000-0002-0000-0500-000000000000}">
      <formula1>"Ano,Ne"</formula1>
    </dataValidation>
    <dataValidation type="whole" allowBlank="1" showInputMessage="1" showErrorMessage="1" sqref="E5" xr:uid="{00000000-0002-0000-0500-000001000000}">
      <formula1>0</formula1>
      <formula2>10000</formula2>
    </dataValidation>
    <dataValidation type="whole" allowBlank="1" showInputMessage="1" showErrorMessage="1" sqref="J8:J10" xr:uid="{00000000-0002-0000-0500-000002000000}">
      <formula1>0</formula1>
      <formula2>999999</formula2>
    </dataValidation>
  </dataValidations>
  <hyperlinks>
    <hyperlink ref="B1" location="'Úvodní strana'!A1" display="zpět na hlavní stranu" xr:uid="{00000000-0004-0000-05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31"/>
  <sheetViews>
    <sheetView workbookViewId="0">
      <selection activeCell="E5" sqref="E5"/>
    </sheetView>
  </sheetViews>
  <sheetFormatPr defaultColWidth="9.1796875" defaultRowHeight="16" x14ac:dyDescent="0.45"/>
  <cols>
    <col min="1" max="1" width="1.7265625" style="2" customWidth="1"/>
    <col min="2" max="2" width="7.7265625" style="4" customWidth="1"/>
    <col min="3" max="3" width="4.26953125" style="305" customWidth="1"/>
    <col min="4" max="4" width="6.179687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11.81640625" style="11" hidden="1" customWidth="1"/>
    <col min="12" max="12" width="15.7265625" style="3" customWidth="1"/>
    <col min="13" max="13" width="1.7265625" style="11" customWidth="1"/>
    <col min="14" max="14" width="8.7265625" style="3" customWidth="1"/>
    <col min="15" max="15" width="15.7265625" style="3" customWidth="1"/>
    <col min="16" max="17" width="1.7265625" style="283" customWidth="1"/>
    <col min="18" max="18" width="130.54296875" style="2" customWidth="1"/>
    <col min="19" max="16384" width="9.1796875" style="2"/>
  </cols>
  <sheetData>
    <row r="1" spans="2:18" ht="17" thickBot="1" x14ac:dyDescent="0.5">
      <c r="B1" s="301" t="s">
        <v>15</v>
      </c>
    </row>
    <row r="2" spans="2:18" ht="9.75" customHeight="1" x14ac:dyDescent="0.45">
      <c r="B2" s="14"/>
      <c r="C2" s="333"/>
      <c r="D2" s="52"/>
      <c r="E2" s="52"/>
      <c r="F2" s="52"/>
      <c r="G2" s="52"/>
      <c r="H2" s="52"/>
      <c r="I2" s="568" t="s">
        <v>6</v>
      </c>
      <c r="J2" s="571" t="s">
        <v>8</v>
      </c>
      <c r="K2" s="237">
        <f>IF(F5="Ano",150000,0)</f>
        <v>0</v>
      </c>
      <c r="L2" s="577" t="s">
        <v>7</v>
      </c>
      <c r="N2" s="538" t="s">
        <v>36</v>
      </c>
      <c r="O2" s="539"/>
      <c r="R2" s="565" t="s">
        <v>65</v>
      </c>
    </row>
    <row r="3" spans="2:18" ht="25.5" customHeight="1" x14ac:dyDescent="0.45">
      <c r="B3" s="574" t="s">
        <v>20</v>
      </c>
      <c r="C3" s="575"/>
      <c r="D3" s="575"/>
      <c r="E3" s="575"/>
      <c r="F3" s="575"/>
      <c r="G3" s="575"/>
      <c r="H3" s="576"/>
      <c r="I3" s="569"/>
      <c r="J3" s="572"/>
      <c r="K3" s="158">
        <v>1000</v>
      </c>
      <c r="L3" s="578"/>
      <c r="N3" s="540"/>
      <c r="O3" s="541"/>
      <c r="R3" s="566"/>
    </row>
    <row r="4" spans="2:18" ht="41.25" customHeight="1" thickBot="1" x14ac:dyDescent="0.5">
      <c r="B4" s="80"/>
      <c r="C4" s="334"/>
      <c r="D4" s="227"/>
      <c r="E4" s="129" t="s">
        <v>62</v>
      </c>
      <c r="F4" s="119" t="s">
        <v>69</v>
      </c>
      <c r="G4" s="119" t="s">
        <v>5</v>
      </c>
      <c r="H4" s="82"/>
      <c r="I4" s="569"/>
      <c r="J4" s="572"/>
      <c r="K4" s="159"/>
      <c r="L4" s="578"/>
      <c r="N4" s="542"/>
      <c r="O4" s="543"/>
      <c r="R4" s="566"/>
    </row>
    <row r="5" spans="2:18" s="1" customFormat="1" ht="28.5" customHeight="1" x14ac:dyDescent="0.45">
      <c r="B5" s="80"/>
      <c r="C5" s="334"/>
      <c r="D5" s="227"/>
      <c r="E5" s="166"/>
      <c r="F5" s="167" t="s">
        <v>10</v>
      </c>
      <c r="G5" s="116">
        <f>K6</f>
        <v>0</v>
      </c>
      <c r="H5" s="83"/>
      <c r="I5" s="569"/>
      <c r="J5" s="572"/>
      <c r="K5" s="159">
        <f>IF((E5=0),IF(L11&gt;0,1,0),0)</f>
        <v>0</v>
      </c>
      <c r="L5" s="578"/>
      <c r="M5" s="12"/>
      <c r="N5" s="174" t="s">
        <v>37</v>
      </c>
      <c r="O5" s="174" t="s">
        <v>38</v>
      </c>
      <c r="P5" s="284"/>
      <c r="Q5" s="284"/>
      <c r="R5" s="566"/>
    </row>
    <row r="6" spans="2:18" s="1" customFormat="1" ht="18" customHeight="1" thickBot="1" x14ac:dyDescent="0.4">
      <c r="B6" s="80"/>
      <c r="C6" s="335"/>
      <c r="D6" s="81"/>
      <c r="E6" s="81"/>
      <c r="F6" s="81"/>
      <c r="G6" s="81"/>
      <c r="H6" s="83"/>
      <c r="I6" s="570"/>
      <c r="J6" s="573"/>
      <c r="K6" s="157">
        <f>IF(E5&gt;0,K2+E5*K3,0)</f>
        <v>0</v>
      </c>
      <c r="L6" s="579"/>
      <c r="M6" s="12"/>
      <c r="N6" s="175"/>
      <c r="O6" s="175"/>
      <c r="P6" s="284"/>
      <c r="Q6" s="284"/>
      <c r="R6" s="567"/>
    </row>
    <row r="7" spans="2:18" s="1" customFormat="1" ht="18" thickBot="1" x14ac:dyDescent="0.4">
      <c r="B7" s="249" t="s">
        <v>30</v>
      </c>
      <c r="C7" s="336"/>
      <c r="D7" s="250"/>
      <c r="E7" s="250"/>
      <c r="F7" s="250"/>
      <c r="G7" s="270" t="str">
        <f>G11</f>
        <v xml:space="preserve"> možno ještě rozdělit</v>
      </c>
      <c r="H7" s="250"/>
      <c r="I7" s="183">
        <f>I11</f>
        <v>0</v>
      </c>
      <c r="J7" s="183"/>
      <c r="K7" s="90">
        <f>K11</f>
        <v>0</v>
      </c>
      <c r="L7" s="91">
        <f>L11</f>
        <v>0</v>
      </c>
      <c r="M7" s="12"/>
      <c r="N7" s="176"/>
      <c r="O7" s="176">
        <f>O11</f>
        <v>0</v>
      </c>
      <c r="P7" s="284"/>
      <c r="Q7" s="284"/>
    </row>
    <row r="8" spans="2:18" s="1" customFormat="1" ht="45" customHeight="1" thickBot="1" x14ac:dyDescent="0.4">
      <c r="B8" s="84" t="s">
        <v>116</v>
      </c>
      <c r="C8" s="339" t="str">
        <f>IF(Souhrn!$L$12&gt;0,"2.4","2.2")</f>
        <v>2.2</v>
      </c>
      <c r="D8" s="304">
        <v>149</v>
      </c>
      <c r="E8" s="561" t="s">
        <v>51</v>
      </c>
      <c r="F8" s="561"/>
      <c r="G8" s="561"/>
      <c r="H8" s="562"/>
      <c r="I8" s="85">
        <v>3408</v>
      </c>
      <c r="J8" s="275">
        <v>0</v>
      </c>
      <c r="K8" s="134">
        <f>J8</f>
        <v>0</v>
      </c>
      <c r="L8" s="88">
        <f>I8*K8</f>
        <v>0</v>
      </c>
      <c r="M8" s="12"/>
      <c r="N8" s="180">
        <f>J8+ŠD!J8</f>
        <v>0</v>
      </c>
      <c r="O8" s="177">
        <f>L8+ŠD!L8</f>
        <v>0</v>
      </c>
      <c r="P8" s="284">
        <f>IF(L8&gt;0,IF(LEN(R8)&lt;6,1,0),0)</f>
        <v>0</v>
      </c>
      <c r="Q8" s="284"/>
      <c r="R8" s="280"/>
    </row>
    <row r="9" spans="2:18" s="1" customFormat="1" ht="45" customHeight="1" thickBot="1" x14ac:dyDescent="0.4">
      <c r="B9" s="86" t="s">
        <v>117</v>
      </c>
      <c r="C9" s="340" t="str">
        <f>IF(Souhrn!$L$12&gt;0,"2.4","2.2")</f>
        <v>2.2</v>
      </c>
      <c r="D9" s="304">
        <v>149</v>
      </c>
      <c r="E9" s="563" t="s">
        <v>66</v>
      </c>
      <c r="F9" s="563"/>
      <c r="G9" s="563"/>
      <c r="H9" s="564"/>
      <c r="I9" s="87">
        <v>20000</v>
      </c>
      <c r="J9" s="276">
        <v>0</v>
      </c>
      <c r="K9" s="134">
        <f>J9</f>
        <v>0</v>
      </c>
      <c r="L9" s="89">
        <f>I9*K9</f>
        <v>0</v>
      </c>
      <c r="M9" s="12"/>
      <c r="N9" s="180">
        <f>J9+ŠD!J9</f>
        <v>0</v>
      </c>
      <c r="O9" s="177">
        <f>L9+ŠD!L9</f>
        <v>0</v>
      </c>
      <c r="P9" s="284">
        <f>IF(L9&gt;0,IF(LEN(R9)&lt;6,1,0),0)</f>
        <v>0</v>
      </c>
      <c r="Q9" s="284"/>
      <c r="R9" s="280"/>
    </row>
    <row r="10" spans="2:18" s="1" customFormat="1" ht="45" customHeight="1" thickBot="1" x14ac:dyDescent="0.4">
      <c r="B10" s="418" t="s">
        <v>118</v>
      </c>
      <c r="C10" s="341" t="str">
        <f>IF(Souhrn!$L$12&gt;0,"2.4","2.3")</f>
        <v>2.3</v>
      </c>
      <c r="D10" s="302">
        <v>152</v>
      </c>
      <c r="E10" s="563" t="s">
        <v>115</v>
      </c>
      <c r="F10" s="563"/>
      <c r="G10" s="563"/>
      <c r="H10" s="564"/>
      <c r="I10" s="87">
        <v>20000</v>
      </c>
      <c r="J10" s="276">
        <v>0</v>
      </c>
      <c r="K10" s="134">
        <f>J10</f>
        <v>0</v>
      </c>
      <c r="L10" s="89">
        <f>I10*K10</f>
        <v>0</v>
      </c>
      <c r="M10" s="12"/>
      <c r="N10" s="180">
        <f>J10+ŠD!J10</f>
        <v>0</v>
      </c>
      <c r="O10" s="177">
        <f>L10+ŠD!L10</f>
        <v>0</v>
      </c>
      <c r="P10" s="284">
        <f>IF(L10&gt;0,IF(LEN(R10)&lt;6,1,0),0)</f>
        <v>0</v>
      </c>
      <c r="Q10" s="284"/>
      <c r="R10" s="280"/>
    </row>
    <row r="11" spans="2:18" s="1" customFormat="1" ht="18" thickBot="1" x14ac:dyDescent="0.5">
      <c r="B11" s="92" t="s">
        <v>30</v>
      </c>
      <c r="C11" s="336"/>
      <c r="D11" s="93"/>
      <c r="E11" s="93"/>
      <c r="F11" s="93"/>
      <c r="G11" s="270" t="str">
        <f>IF($L$7&gt;$G$5,"hodnota není v limitu"," možno ještě rozdělit")</f>
        <v xml:space="preserve"> možno ještě rozdělit</v>
      </c>
      <c r="H11" s="93"/>
      <c r="I11" s="183">
        <f>IF($L$7&gt;$G$5," ",K11 )</f>
        <v>0</v>
      </c>
      <c r="J11" s="183"/>
      <c r="K11" s="94">
        <f>G5-L11</f>
        <v>0</v>
      </c>
      <c r="L11" s="91">
        <f>SUM(L8:L10)</f>
        <v>0</v>
      </c>
      <c r="M11" s="12"/>
      <c r="N11" s="176"/>
      <c r="O11" s="176">
        <f>SUM(O8:O10)</f>
        <v>0</v>
      </c>
      <c r="P11" s="284"/>
      <c r="Q11" s="284"/>
      <c r="R11" s="11"/>
    </row>
    <row r="12" spans="2:18" s="12" customFormat="1" ht="31.5" hidden="1" customHeight="1" x14ac:dyDescent="0.45">
      <c r="B12" s="228">
        <f>F12+E12</f>
        <v>0</v>
      </c>
      <c r="C12" s="337"/>
      <c r="D12" s="199"/>
      <c r="E12" s="199">
        <f>L8+L9</f>
        <v>0</v>
      </c>
      <c r="F12" s="199">
        <f>L10</f>
        <v>0</v>
      </c>
      <c r="G12" s="199"/>
      <c r="H12" s="199"/>
      <c r="I12" s="260">
        <f>L10</f>
        <v>0</v>
      </c>
      <c r="J12" s="150"/>
      <c r="K12" s="150"/>
      <c r="L12" s="261">
        <f>L8+L9</f>
        <v>0</v>
      </c>
      <c r="N12" s="201"/>
      <c r="O12" s="200"/>
      <c r="P12" s="284"/>
      <c r="Q12" s="284"/>
      <c r="R12" s="11"/>
    </row>
    <row r="13" spans="2:18" s="12" customFormat="1" ht="34.5" hidden="1" customHeight="1" thickBot="1" x14ac:dyDescent="0.5">
      <c r="B13" s="202"/>
      <c r="C13" s="338"/>
      <c r="D13" s="151"/>
      <c r="E13" s="151" t="s">
        <v>102</v>
      </c>
      <c r="F13" s="203" t="s">
        <v>103</v>
      </c>
      <c r="G13" s="151"/>
      <c r="H13" s="204"/>
      <c r="I13" s="151">
        <v>152</v>
      </c>
      <c r="J13" s="151">
        <v>148</v>
      </c>
      <c r="K13" s="151"/>
      <c r="L13" s="152">
        <v>149</v>
      </c>
      <c r="N13" s="178"/>
      <c r="O13" s="152"/>
      <c r="P13" s="284"/>
      <c r="Q13" s="284"/>
      <c r="R13" s="11"/>
    </row>
    <row r="14" spans="2:18" s="11" customFormat="1" x14ac:dyDescent="0.45">
      <c r="B14" s="191"/>
      <c r="C14" s="312"/>
      <c r="L14" s="193"/>
      <c r="M14" s="12"/>
      <c r="N14" s="193"/>
      <c r="O14" s="193"/>
      <c r="P14" s="12"/>
      <c r="Q14" s="12"/>
    </row>
    <row r="15" spans="2:18" s="11" customFormat="1" x14ac:dyDescent="0.45">
      <c r="B15" s="285" t="s">
        <v>68</v>
      </c>
      <c r="C15" s="312"/>
      <c r="L15" s="193"/>
      <c r="M15" s="12"/>
      <c r="N15" s="193"/>
      <c r="O15" s="193"/>
      <c r="P15" s="12"/>
      <c r="Q15" s="12"/>
    </row>
    <row r="16" spans="2:18" x14ac:dyDescent="0.45">
      <c r="B16" s="2"/>
      <c r="M16" s="12"/>
      <c r="P16" s="284"/>
      <c r="Q16" s="284"/>
      <c r="R16" s="11"/>
    </row>
    <row r="17" spans="12:18" x14ac:dyDescent="0.45">
      <c r="M17" s="12"/>
      <c r="P17" s="284"/>
      <c r="Q17" s="284"/>
      <c r="R17" s="11"/>
    </row>
    <row r="18" spans="12:18" x14ac:dyDescent="0.45">
      <c r="M18" s="12"/>
      <c r="P18" s="284"/>
      <c r="Q18" s="284"/>
      <c r="R18" s="11"/>
    </row>
    <row r="19" spans="12:18" x14ac:dyDescent="0.45">
      <c r="M19" s="12"/>
      <c r="P19" s="284"/>
      <c r="Q19" s="284"/>
      <c r="R19" s="11"/>
    </row>
    <row r="20" spans="12:18" x14ac:dyDescent="0.45">
      <c r="L20" s="165"/>
      <c r="M20" s="12"/>
      <c r="N20" s="165"/>
      <c r="O20" s="165"/>
      <c r="P20" s="284"/>
      <c r="Q20" s="284"/>
      <c r="R20" s="11"/>
    </row>
    <row r="21" spans="12:18" x14ac:dyDescent="0.45">
      <c r="M21" s="12"/>
      <c r="P21" s="284"/>
      <c r="Q21" s="284"/>
      <c r="R21" s="11"/>
    </row>
    <row r="22" spans="12:18" x14ac:dyDescent="0.45">
      <c r="M22" s="12"/>
      <c r="P22" s="284"/>
      <c r="Q22" s="284"/>
      <c r="R22" s="11"/>
    </row>
    <row r="23" spans="12:18" x14ac:dyDescent="0.45">
      <c r="M23" s="12"/>
      <c r="P23" s="284"/>
      <c r="Q23" s="284"/>
      <c r="R23" s="11"/>
    </row>
    <row r="24" spans="12:18" x14ac:dyDescent="0.45">
      <c r="M24" s="12"/>
      <c r="P24" s="284"/>
      <c r="Q24" s="284"/>
      <c r="R24" s="11"/>
    </row>
    <row r="25" spans="12:18" x14ac:dyDescent="0.45">
      <c r="M25" s="12"/>
      <c r="P25" s="284"/>
      <c r="Q25" s="284"/>
      <c r="R25" s="11"/>
    </row>
    <row r="26" spans="12:18" x14ac:dyDescent="0.45">
      <c r="M26" s="12"/>
      <c r="P26" s="284"/>
      <c r="Q26" s="284"/>
      <c r="R26" s="11"/>
    </row>
    <row r="27" spans="12:18" x14ac:dyDescent="0.45">
      <c r="M27" s="12"/>
      <c r="P27" s="284"/>
      <c r="Q27" s="284"/>
      <c r="R27" s="11"/>
    </row>
    <row r="28" spans="12:18" x14ac:dyDescent="0.45">
      <c r="M28" s="12"/>
      <c r="P28" s="284"/>
      <c r="Q28" s="284"/>
      <c r="R28" s="11"/>
    </row>
    <row r="29" spans="12:18" x14ac:dyDescent="0.45">
      <c r="M29" s="12"/>
      <c r="P29" s="284"/>
      <c r="Q29" s="284"/>
      <c r="R29" s="11"/>
    </row>
    <row r="30" spans="12:18" x14ac:dyDescent="0.45">
      <c r="R30" s="11"/>
    </row>
    <row r="31" spans="12:18" x14ac:dyDescent="0.45">
      <c r="R31" s="11"/>
    </row>
  </sheetData>
  <sheetProtection algorithmName="SHA-512" hashValue="RJ1aqVn25KU7lCdHcM5n8vy9AIyj9JePLesk+/KGN+sQLoiMBIVYoQ5eIWHzBp6K6X9nY7X+xovcw++ozIRkUw==" saltValue="N/x8y+nMGlqoFAtgh2ZrDw==" spinCount="100000" sheet="1" objects="1" scenarios="1" autoFilter="0"/>
  <mergeCells count="9">
    <mergeCell ref="E8:H8"/>
    <mergeCell ref="E9:H9"/>
    <mergeCell ref="E10:H10"/>
    <mergeCell ref="R2:R6"/>
    <mergeCell ref="I2:I6"/>
    <mergeCell ref="J2:J6"/>
    <mergeCell ref="B3:H3"/>
    <mergeCell ref="L2:L6"/>
    <mergeCell ref="N2:O4"/>
  </mergeCells>
  <phoneticPr fontId="52" type="noConversion"/>
  <conditionalFormatting sqref="E5">
    <cfRule type="expression" dxfId="14" priority="17">
      <formula>$K$6=1</formula>
    </cfRule>
    <cfRule type="cellIs" dxfId="13" priority="18" stopIfTrue="1" operator="lessThan">
      <formula>0</formula>
    </cfRule>
    <cfRule type="cellIs" dxfId="12" priority="19" operator="greaterThan">
      <formula>2000</formula>
    </cfRule>
  </conditionalFormatting>
  <conditionalFormatting sqref="G7:L7 G11:L11">
    <cfRule type="expression" dxfId="11" priority="104" stopIfTrue="1">
      <formula>$L$11&gt;$G$5</formula>
    </cfRule>
  </conditionalFormatting>
  <conditionalFormatting sqref="Q8:Q10">
    <cfRule type="expression" dxfId="10" priority="1">
      <formula>P8=1</formula>
    </cfRule>
  </conditionalFormatting>
  <dataValidations xWindow="907" yWindow="419" count="3">
    <dataValidation type="list" allowBlank="1" showInputMessage="1" showErrorMessage="1" sqref="F5" xr:uid="{00000000-0002-0000-0600-000000000000}">
      <formula1>"Ano,Ne"</formula1>
    </dataValidation>
    <dataValidation type="whole" allowBlank="1" showInputMessage="1" showErrorMessage="1" sqref="E5" xr:uid="{00000000-0002-0000-0600-000001000000}">
      <formula1>0</formula1>
      <formula2>10000</formula2>
    </dataValidation>
    <dataValidation type="whole" allowBlank="1" showInputMessage="1" showErrorMessage="1" sqref="J8:J10" xr:uid="{00000000-0002-0000-0600-000002000000}">
      <formula1>0</formula1>
      <formula2>999999</formula2>
    </dataValidation>
  </dataValidations>
  <hyperlinks>
    <hyperlink ref="B1" location="'Úvodní strana'!A1" display="zpět na hlavní stranu" xr:uid="{00000000-0004-0000-06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9"/>
  <sheetViews>
    <sheetView workbookViewId="0">
      <selection activeCell="E5" sqref="E5"/>
    </sheetView>
  </sheetViews>
  <sheetFormatPr defaultColWidth="9.1796875" defaultRowHeight="16" x14ac:dyDescent="0.45"/>
  <cols>
    <col min="1" max="1" width="1.7265625" style="2" customWidth="1"/>
    <col min="2" max="2" width="7.7265625" style="4" customWidth="1"/>
    <col min="3" max="3" width="4.26953125" style="305" customWidth="1"/>
    <col min="4" max="4" width="5.726562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10.54296875" style="11" hidden="1" customWidth="1"/>
    <col min="12" max="12" width="15.7265625" style="3" customWidth="1"/>
    <col min="13" max="14" width="1.7265625" style="283" customWidth="1"/>
    <col min="15" max="15" width="130.54296875" style="2" customWidth="1"/>
    <col min="16" max="16384" width="9.1796875" style="2"/>
  </cols>
  <sheetData>
    <row r="1" spans="2:15" ht="17" thickBot="1" x14ac:dyDescent="0.5">
      <c r="B1" s="301" t="s">
        <v>15</v>
      </c>
    </row>
    <row r="2" spans="2:15" ht="9.75" customHeight="1" thickBot="1" x14ac:dyDescent="0.5">
      <c r="B2" s="48"/>
      <c r="C2" s="342"/>
      <c r="D2" s="49"/>
      <c r="E2" s="49"/>
      <c r="F2" s="49"/>
      <c r="G2" s="49"/>
      <c r="H2" s="49"/>
      <c r="I2" s="593" t="s">
        <v>6</v>
      </c>
      <c r="J2" s="596" t="s">
        <v>8</v>
      </c>
      <c r="K2" s="224">
        <v>150000</v>
      </c>
      <c r="L2" s="590" t="s">
        <v>7</v>
      </c>
      <c r="O2" s="580" t="s">
        <v>65</v>
      </c>
    </row>
    <row r="3" spans="2:15" ht="25.5" customHeight="1" x14ac:dyDescent="0.45">
      <c r="B3" s="585" t="s">
        <v>21</v>
      </c>
      <c r="C3" s="586"/>
      <c r="D3" s="586"/>
      <c r="E3" s="586"/>
      <c r="F3" s="586"/>
      <c r="G3" s="586"/>
      <c r="H3" s="587"/>
      <c r="I3" s="594"/>
      <c r="J3" s="597"/>
      <c r="K3" s="224">
        <v>1000</v>
      </c>
      <c r="L3" s="591"/>
      <c r="O3" s="581"/>
    </row>
    <row r="4" spans="2:15" ht="41.25" customHeight="1" x14ac:dyDescent="0.45">
      <c r="B4" s="69"/>
      <c r="C4" s="343"/>
      <c r="D4" s="225"/>
      <c r="E4" s="130" t="s">
        <v>62</v>
      </c>
      <c r="F4" s="112"/>
      <c r="G4" s="130" t="s">
        <v>5</v>
      </c>
      <c r="H4" s="72"/>
      <c r="I4" s="594"/>
      <c r="J4" s="597"/>
      <c r="K4" s="157"/>
      <c r="L4" s="591"/>
      <c r="O4" s="581"/>
    </row>
    <row r="5" spans="2:15" s="1" customFormat="1" ht="28.5" customHeight="1" x14ac:dyDescent="0.45">
      <c r="B5" s="69"/>
      <c r="C5" s="343"/>
      <c r="D5" s="225"/>
      <c r="E5" s="166"/>
      <c r="F5" s="112"/>
      <c r="G5" s="122">
        <f>K6</f>
        <v>0</v>
      </c>
      <c r="H5" s="71"/>
      <c r="I5" s="594"/>
      <c r="J5" s="597"/>
      <c r="K5" s="157">
        <f>IF((E5=0),IF(L11&gt;0,1,0),0)</f>
        <v>0</v>
      </c>
      <c r="L5" s="591"/>
      <c r="M5" s="284"/>
      <c r="N5" s="284"/>
      <c r="O5" s="581"/>
    </row>
    <row r="6" spans="2:15" s="1" customFormat="1" ht="18" customHeight="1" thickBot="1" x14ac:dyDescent="0.4">
      <c r="B6" s="69"/>
      <c r="C6" s="344"/>
      <c r="D6" s="70"/>
      <c r="E6" s="70"/>
      <c r="F6" s="70"/>
      <c r="G6" s="70"/>
      <c r="H6" s="71"/>
      <c r="I6" s="595"/>
      <c r="J6" s="598"/>
      <c r="K6" s="157">
        <f>IF(E5&gt;0,K2+E5*K3,0)</f>
        <v>0</v>
      </c>
      <c r="L6" s="592"/>
      <c r="M6" s="284"/>
      <c r="N6" s="284"/>
      <c r="O6" s="582"/>
    </row>
    <row r="7" spans="2:15" s="1" customFormat="1" ht="18" thickBot="1" x14ac:dyDescent="0.4">
      <c r="B7" s="251" t="s">
        <v>31</v>
      </c>
      <c r="C7" s="345"/>
      <c r="D7" s="252"/>
      <c r="E7" s="252"/>
      <c r="F7" s="252"/>
      <c r="G7" s="271" t="str">
        <f>G11</f>
        <v xml:space="preserve"> možno ještě rozdělit</v>
      </c>
      <c r="H7" s="252"/>
      <c r="I7" s="184">
        <f>I11</f>
        <v>0</v>
      </c>
      <c r="J7" s="184"/>
      <c r="K7" s="79">
        <f>K11</f>
        <v>0</v>
      </c>
      <c r="L7" s="63">
        <f>L11</f>
        <v>0</v>
      </c>
      <c r="M7" s="284"/>
      <c r="N7" s="284"/>
    </row>
    <row r="8" spans="2:15" s="1" customFormat="1" ht="45" customHeight="1" x14ac:dyDescent="0.35">
      <c r="B8" s="73" t="s">
        <v>127</v>
      </c>
      <c r="C8" s="348" t="str">
        <f>IF(Souhrn!$L$12&gt;0,"2.4","2.2")</f>
        <v>2.2</v>
      </c>
      <c r="D8" s="304">
        <v>149</v>
      </c>
      <c r="E8" s="583" t="s">
        <v>52</v>
      </c>
      <c r="F8" s="583"/>
      <c r="G8" s="583"/>
      <c r="H8" s="584"/>
      <c r="I8" s="74">
        <v>3408</v>
      </c>
      <c r="J8" s="275">
        <v>0</v>
      </c>
      <c r="K8" s="132">
        <f>J8</f>
        <v>0</v>
      </c>
      <c r="L8" s="77">
        <f>I8*K8</f>
        <v>0</v>
      </c>
      <c r="M8" s="284">
        <f>IF(L8&gt;0,IF(LEN(O8)&lt;6,1,0),0)</f>
        <v>0</v>
      </c>
      <c r="N8" s="284"/>
      <c r="O8" s="280"/>
    </row>
    <row r="9" spans="2:15" s="1" customFormat="1" ht="45" customHeight="1" x14ac:dyDescent="0.35">
      <c r="B9" s="75" t="s">
        <v>128</v>
      </c>
      <c r="C9" s="349" t="str">
        <f>IF(Souhrn!$L$12&gt;0,"2.4","2.2")</f>
        <v>2.2</v>
      </c>
      <c r="D9" s="304">
        <v>149</v>
      </c>
      <c r="E9" s="588" t="s">
        <v>67</v>
      </c>
      <c r="F9" s="588"/>
      <c r="G9" s="588"/>
      <c r="H9" s="589"/>
      <c r="I9" s="76">
        <v>8000</v>
      </c>
      <c r="J9" s="276">
        <v>0</v>
      </c>
      <c r="K9" s="132">
        <f>J9</f>
        <v>0</v>
      </c>
      <c r="L9" s="78">
        <f>I9*K9</f>
        <v>0</v>
      </c>
      <c r="M9" s="284">
        <f t="shared" ref="M9:M10" si="0">IF(L9&gt;0,IF(LEN(O9)&lt;6,1,0),0)</f>
        <v>0</v>
      </c>
      <c r="N9" s="284"/>
      <c r="O9" s="280"/>
    </row>
    <row r="10" spans="2:15" s="1" customFormat="1" ht="45" customHeight="1" thickBot="1" x14ac:dyDescent="0.4">
      <c r="B10" s="428" t="s">
        <v>129</v>
      </c>
      <c r="C10" s="350" t="str">
        <f>IF(Souhrn!$L$12&gt;0,"2.4","2.3")</f>
        <v>2.3</v>
      </c>
      <c r="D10" s="302">
        <v>152</v>
      </c>
      <c r="E10" s="588" t="s">
        <v>53</v>
      </c>
      <c r="F10" s="588"/>
      <c r="G10" s="588"/>
      <c r="H10" s="589"/>
      <c r="I10" s="76">
        <v>1611</v>
      </c>
      <c r="J10" s="276">
        <v>0</v>
      </c>
      <c r="K10" s="132">
        <f>J10</f>
        <v>0</v>
      </c>
      <c r="L10" s="78">
        <f>I10*K10</f>
        <v>0</v>
      </c>
      <c r="M10" s="284">
        <f t="shared" si="0"/>
        <v>0</v>
      </c>
      <c r="N10" s="284"/>
      <c r="O10" s="280"/>
    </row>
    <row r="11" spans="2:15" s="1" customFormat="1" ht="18" thickBot="1" x14ac:dyDescent="0.5">
      <c r="B11" s="60" t="s">
        <v>31</v>
      </c>
      <c r="C11" s="345"/>
      <c r="D11" s="61"/>
      <c r="E11" s="61"/>
      <c r="F11" s="61"/>
      <c r="G11" s="271" t="str">
        <f>IF($L$7&gt;$G$5,"hodnota není v limitu"," možno ještě rozdělit")</f>
        <v xml:space="preserve"> možno ještě rozdělit</v>
      </c>
      <c r="H11" s="61"/>
      <c r="I11" s="184">
        <f>IF($L$7&gt;$G$5," ",K11 )</f>
        <v>0</v>
      </c>
      <c r="J11" s="184"/>
      <c r="K11" s="62">
        <f>G5-L11</f>
        <v>0</v>
      </c>
      <c r="L11" s="63">
        <f>SUM(L8:L10)</f>
        <v>0</v>
      </c>
      <c r="M11" s="284"/>
      <c r="N11" s="284"/>
      <c r="O11" s="11"/>
    </row>
    <row r="12" spans="2:15" s="12" customFormat="1" ht="24.75" hidden="1" customHeight="1" x14ac:dyDescent="0.45">
      <c r="B12" s="226">
        <f>F12+E12</f>
        <v>0</v>
      </c>
      <c r="C12" s="346"/>
      <c r="D12" s="194"/>
      <c r="E12" s="194">
        <f>L8+L9</f>
        <v>0</v>
      </c>
      <c r="F12" s="194">
        <f>L10</f>
        <v>0</v>
      </c>
      <c r="G12" s="195"/>
      <c r="H12" s="195"/>
      <c r="I12" s="262">
        <f>L10</f>
        <v>0</v>
      </c>
      <c r="J12" s="195"/>
      <c r="K12" s="147"/>
      <c r="L12" s="265">
        <f>L8+L9</f>
        <v>0</v>
      </c>
      <c r="M12" s="284"/>
      <c r="N12" s="284"/>
      <c r="O12" s="11"/>
    </row>
    <row r="13" spans="2:15" s="12" customFormat="1" ht="23.25" hidden="1" customHeight="1" thickBot="1" x14ac:dyDescent="0.5">
      <c r="B13" s="196"/>
      <c r="C13" s="347"/>
      <c r="D13" s="148"/>
      <c r="E13" s="148" t="s">
        <v>102</v>
      </c>
      <c r="F13" s="197" t="s">
        <v>103</v>
      </c>
      <c r="G13" s="148"/>
      <c r="H13" s="198"/>
      <c r="I13" s="148">
        <v>152</v>
      </c>
      <c r="J13" s="148">
        <v>148</v>
      </c>
      <c r="K13" s="148"/>
      <c r="L13" s="149">
        <v>149</v>
      </c>
      <c r="M13" s="284"/>
      <c r="N13" s="284"/>
      <c r="O13" s="11"/>
    </row>
    <row r="14" spans="2:15" s="11" customFormat="1" x14ac:dyDescent="0.45">
      <c r="B14" s="191"/>
      <c r="C14" s="312"/>
      <c r="L14" s="193"/>
      <c r="M14" s="284"/>
      <c r="N14" s="284"/>
    </row>
    <row r="15" spans="2:15" s="11" customFormat="1" x14ac:dyDescent="0.45">
      <c r="B15" s="191"/>
      <c r="C15" s="312"/>
      <c r="L15" s="193"/>
      <c r="M15" s="284"/>
      <c r="N15" s="284"/>
    </row>
    <row r="16" spans="2:15" s="11" customFormat="1" x14ac:dyDescent="0.45">
      <c r="B16" s="191"/>
      <c r="C16" s="312"/>
      <c r="L16" s="193"/>
      <c r="M16" s="284"/>
      <c r="N16" s="284"/>
    </row>
    <row r="17" spans="2:15" s="11" customFormat="1" x14ac:dyDescent="0.45">
      <c r="B17" s="191"/>
      <c r="C17" s="312"/>
      <c r="L17" s="193"/>
      <c r="M17" s="284"/>
      <c r="N17" s="284"/>
    </row>
    <row r="18" spans="2:15" s="11" customFormat="1" x14ac:dyDescent="0.45">
      <c r="B18" s="191"/>
      <c r="C18" s="312"/>
      <c r="L18" s="193"/>
      <c r="M18" s="284"/>
      <c r="N18" s="284"/>
    </row>
    <row r="19" spans="2:15" s="11" customFormat="1" x14ac:dyDescent="0.45">
      <c r="B19" s="191"/>
      <c r="C19" s="312"/>
      <c r="L19" s="193"/>
      <c r="M19" s="284"/>
      <c r="N19" s="284"/>
    </row>
    <row r="20" spans="2:15" x14ac:dyDescent="0.45">
      <c r="M20" s="284"/>
      <c r="N20" s="284"/>
      <c r="O20" s="11"/>
    </row>
    <row r="21" spans="2:15" x14ac:dyDescent="0.45">
      <c r="M21" s="284"/>
      <c r="N21" s="284"/>
      <c r="O21" s="11"/>
    </row>
    <row r="22" spans="2:15" x14ac:dyDescent="0.45">
      <c r="M22" s="284"/>
      <c r="N22" s="284"/>
      <c r="O22" s="11"/>
    </row>
    <row r="23" spans="2:15" x14ac:dyDescent="0.45">
      <c r="M23" s="284"/>
      <c r="N23" s="284"/>
      <c r="O23" s="11"/>
    </row>
    <row r="24" spans="2:15" x14ac:dyDescent="0.45">
      <c r="M24" s="284"/>
      <c r="N24" s="284"/>
      <c r="O24" s="11"/>
    </row>
    <row r="25" spans="2:15" x14ac:dyDescent="0.45">
      <c r="M25" s="284"/>
      <c r="N25" s="284"/>
      <c r="O25" s="11"/>
    </row>
    <row r="26" spans="2:15" x14ac:dyDescent="0.45">
      <c r="M26" s="284"/>
      <c r="N26" s="284"/>
      <c r="O26" s="11"/>
    </row>
    <row r="27" spans="2:15" x14ac:dyDescent="0.45">
      <c r="M27" s="284"/>
      <c r="N27" s="284"/>
      <c r="O27" s="11"/>
    </row>
    <row r="28" spans="2:15" x14ac:dyDescent="0.45">
      <c r="O28" s="11"/>
    </row>
    <row r="29" spans="2:15" x14ac:dyDescent="0.45">
      <c r="O29" s="11"/>
    </row>
  </sheetData>
  <sheetProtection algorithmName="SHA-512" hashValue="WpFPEGeoVx8VN+qUtcbJ7eKipNpZQinyMeN817yYbsTG/o+SAPoj5cT/od6iQhEbPlRLXcGj/VvpGt4qubO+cA==" saltValue="HHQ5TatAkc63Vn1MP2tkzw==" spinCount="100000" sheet="1" objects="1" scenarios="1" autoFilter="0"/>
  <mergeCells count="8">
    <mergeCell ref="O2:O6"/>
    <mergeCell ref="E8:H8"/>
    <mergeCell ref="B3:H3"/>
    <mergeCell ref="E10:H10"/>
    <mergeCell ref="L2:L6"/>
    <mergeCell ref="I2:I6"/>
    <mergeCell ref="J2:J6"/>
    <mergeCell ref="E9:H9"/>
  </mergeCells>
  <phoneticPr fontId="52" type="noConversion"/>
  <conditionalFormatting sqref="E5">
    <cfRule type="expression" dxfId="9" priority="9">
      <formula>$K$6=1</formula>
    </cfRule>
    <cfRule type="cellIs" dxfId="8" priority="10" stopIfTrue="1" operator="lessThan">
      <formula>0</formula>
    </cfRule>
    <cfRule type="cellIs" dxfId="7" priority="11" operator="greaterThan">
      <formula>8000</formula>
    </cfRule>
  </conditionalFormatting>
  <conditionalFormatting sqref="G7:L7 G11:L11">
    <cfRule type="expression" dxfId="6" priority="107" stopIfTrue="1">
      <formula>$L$11&gt;$G$5</formula>
    </cfRule>
  </conditionalFormatting>
  <conditionalFormatting sqref="N8:N10">
    <cfRule type="expression" dxfId="5" priority="1">
      <formula>M8=1</formula>
    </cfRule>
  </conditionalFormatting>
  <dataValidations count="2">
    <dataValidation type="whole" allowBlank="1" showInputMessage="1" showErrorMessage="1" sqref="E5" xr:uid="{00000000-0002-0000-0700-000000000000}">
      <formula1>0</formula1>
      <formula2>10000</formula2>
    </dataValidation>
    <dataValidation type="whole" allowBlank="1" showInputMessage="1" showErrorMessage="1" sqref="J8:J10" xr:uid="{00000000-0002-0000-0700-000001000000}">
      <formula1>0</formula1>
      <formula2>999999</formula2>
    </dataValidation>
  </dataValidations>
  <hyperlinks>
    <hyperlink ref="B1" location="'Úvodní strana'!A1" display="zpět na hlavní stranu" xr:uid="{00000000-0004-0000-07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9"/>
  <sheetViews>
    <sheetView workbookViewId="0">
      <selection activeCell="E5" sqref="E5"/>
    </sheetView>
  </sheetViews>
  <sheetFormatPr defaultColWidth="9.1796875" defaultRowHeight="16" x14ac:dyDescent="0.45"/>
  <cols>
    <col min="1" max="1" width="1.7265625" style="2" customWidth="1"/>
    <col min="2" max="2" width="7.7265625" style="4" customWidth="1"/>
    <col min="3" max="3" width="4.26953125" style="305" customWidth="1"/>
    <col min="4" max="4" width="5.81640625" style="2" hidden="1" customWidth="1"/>
    <col min="5" max="6" width="15.7265625" style="2" customWidth="1"/>
    <col min="7" max="7" width="16.7265625" style="2" customWidth="1"/>
    <col min="8" max="8" width="1.7265625" style="2" customWidth="1"/>
    <col min="9" max="9" width="13.7265625" style="2" customWidth="1"/>
    <col min="10" max="10" width="15.7265625" style="2" customWidth="1"/>
    <col min="11" max="11" width="11.26953125" style="11" hidden="1" customWidth="1"/>
    <col min="12" max="12" width="15.7265625" style="3" customWidth="1"/>
    <col min="13" max="13" width="1.7265625" style="283" customWidth="1"/>
    <col min="14" max="14" width="1.7265625" style="11" customWidth="1"/>
    <col min="15" max="15" width="130.54296875" style="2" customWidth="1"/>
    <col min="16" max="16384" width="9.1796875" style="2"/>
  </cols>
  <sheetData>
    <row r="1" spans="2:15" ht="17" thickBot="1" x14ac:dyDescent="0.5">
      <c r="B1" s="301" t="s">
        <v>15</v>
      </c>
      <c r="C1" s="351"/>
      <c r="D1" s="301"/>
      <c r="E1" s="301"/>
    </row>
    <row r="2" spans="2:15" ht="9.75" customHeight="1" x14ac:dyDescent="0.45">
      <c r="B2" s="5"/>
      <c r="C2" s="352"/>
      <c r="D2" s="7"/>
      <c r="E2" s="7"/>
      <c r="F2" s="7"/>
      <c r="G2" s="7"/>
      <c r="H2" s="7"/>
      <c r="I2" s="606" t="s">
        <v>6</v>
      </c>
      <c r="J2" s="609" t="s">
        <v>8</v>
      </c>
      <c r="K2" s="237">
        <v>150000</v>
      </c>
      <c r="L2" s="615" t="s">
        <v>7</v>
      </c>
      <c r="O2" s="599" t="s">
        <v>60</v>
      </c>
    </row>
    <row r="3" spans="2:15" s="156" customFormat="1" ht="25.5" customHeight="1" x14ac:dyDescent="0.45">
      <c r="B3" s="612" t="s">
        <v>22</v>
      </c>
      <c r="C3" s="613"/>
      <c r="D3" s="613"/>
      <c r="E3" s="613"/>
      <c r="F3" s="613"/>
      <c r="G3" s="613"/>
      <c r="H3" s="614"/>
      <c r="I3" s="607"/>
      <c r="J3" s="610"/>
      <c r="K3" s="238">
        <v>1000</v>
      </c>
      <c r="L3" s="616"/>
      <c r="M3" s="283"/>
      <c r="N3" s="11"/>
      <c r="O3" s="600"/>
    </row>
    <row r="4" spans="2:15" ht="41.25" customHeight="1" x14ac:dyDescent="0.45">
      <c r="B4" s="6"/>
      <c r="C4" s="353"/>
      <c r="D4" s="221"/>
      <c r="E4" s="131" t="s">
        <v>72</v>
      </c>
      <c r="F4" s="113"/>
      <c r="G4" s="131" t="s">
        <v>5</v>
      </c>
      <c r="H4" s="8"/>
      <c r="I4" s="607"/>
      <c r="J4" s="610"/>
      <c r="K4" s="222"/>
      <c r="L4" s="616"/>
      <c r="O4" s="600"/>
    </row>
    <row r="5" spans="2:15" s="1" customFormat="1" ht="28.5" customHeight="1" x14ac:dyDescent="0.45">
      <c r="B5" s="6"/>
      <c r="C5" s="353"/>
      <c r="D5" s="221"/>
      <c r="E5" s="166"/>
      <c r="F5" s="113"/>
      <c r="G5" s="123">
        <f>K6</f>
        <v>0</v>
      </c>
      <c r="H5" s="9"/>
      <c r="I5" s="607"/>
      <c r="J5" s="610"/>
      <c r="K5" s="53">
        <f>IF((E5=0),IF(L11&gt;0,1,0),0)</f>
        <v>0</v>
      </c>
      <c r="L5" s="616"/>
      <c r="M5" s="284"/>
      <c r="N5" s="12"/>
      <c r="O5" s="600"/>
    </row>
    <row r="6" spans="2:15" s="1" customFormat="1" ht="18" customHeight="1" thickBot="1" x14ac:dyDescent="0.4">
      <c r="B6" s="6"/>
      <c r="C6" s="354"/>
      <c r="D6" s="10"/>
      <c r="E6" s="10"/>
      <c r="F6" s="10"/>
      <c r="G6" s="10"/>
      <c r="H6" s="9"/>
      <c r="I6" s="608"/>
      <c r="J6" s="611"/>
      <c r="K6" s="157">
        <f>IF(E5&gt;0,K2+E5*K3,0)</f>
        <v>0</v>
      </c>
      <c r="L6" s="617"/>
      <c r="M6" s="284"/>
      <c r="N6" s="12"/>
      <c r="O6" s="601"/>
    </row>
    <row r="7" spans="2:15" s="1" customFormat="1" ht="18" thickBot="1" x14ac:dyDescent="0.4">
      <c r="B7" s="253" t="s">
        <v>32</v>
      </c>
      <c r="C7" s="355"/>
      <c r="D7" s="254"/>
      <c r="E7" s="254"/>
      <c r="F7" s="254"/>
      <c r="G7" s="272" t="str">
        <f>G11</f>
        <v xml:space="preserve"> možno ještě rozdělit</v>
      </c>
      <c r="H7" s="254"/>
      <c r="I7" s="185">
        <f>I11</f>
        <v>0</v>
      </c>
      <c r="J7" s="185"/>
      <c r="K7" s="68">
        <f>K11</f>
        <v>0</v>
      </c>
      <c r="L7" s="67">
        <f>L11</f>
        <v>0</v>
      </c>
      <c r="M7" s="284"/>
      <c r="N7" s="12"/>
    </row>
    <row r="8" spans="2:15" s="1" customFormat="1" ht="45" customHeight="1" x14ac:dyDescent="0.35">
      <c r="B8" s="56" t="s">
        <v>130</v>
      </c>
      <c r="C8" s="358" t="str">
        <f>IF(Souhrn!$L$12&gt;0,"2.4","2.2")</f>
        <v>2.2</v>
      </c>
      <c r="D8" s="304">
        <v>149</v>
      </c>
      <c r="E8" s="602" t="s">
        <v>54</v>
      </c>
      <c r="F8" s="602"/>
      <c r="G8" s="602"/>
      <c r="H8" s="603"/>
      <c r="I8" s="57">
        <v>3408</v>
      </c>
      <c r="J8" s="275">
        <v>0</v>
      </c>
      <c r="K8" s="133">
        <f>J8</f>
        <v>0</v>
      </c>
      <c r="L8" s="54">
        <f>I8*K8</f>
        <v>0</v>
      </c>
      <c r="M8" s="284">
        <f t="shared" ref="M8:M10" si="0">IF(L8&gt;0,IF(LEN(O8)&lt;6,1,0),0)</f>
        <v>0</v>
      </c>
      <c r="N8" s="12"/>
      <c r="O8" s="280"/>
    </row>
    <row r="9" spans="2:15" s="1" customFormat="1" ht="45" customHeight="1" x14ac:dyDescent="0.35">
      <c r="B9" s="58" t="s">
        <v>131</v>
      </c>
      <c r="C9" s="359" t="str">
        <f>IF(Souhrn!$L$12&gt;0,"2.4","2.2")</f>
        <v>2.2</v>
      </c>
      <c r="D9" s="304">
        <v>149</v>
      </c>
      <c r="E9" s="604" t="s">
        <v>63</v>
      </c>
      <c r="F9" s="604"/>
      <c r="G9" s="604"/>
      <c r="H9" s="605"/>
      <c r="I9" s="59">
        <v>16000</v>
      </c>
      <c r="J9" s="276">
        <v>0</v>
      </c>
      <c r="K9" s="133">
        <f>J9</f>
        <v>0</v>
      </c>
      <c r="L9" s="55">
        <f>I9*K9</f>
        <v>0</v>
      </c>
      <c r="M9" s="284">
        <f t="shared" si="0"/>
        <v>0</v>
      </c>
      <c r="N9" s="12"/>
      <c r="O9" s="280"/>
    </row>
    <row r="10" spans="2:15" s="1" customFormat="1" ht="45" customHeight="1" thickBot="1" x14ac:dyDescent="0.4">
      <c r="B10" s="429" t="s">
        <v>132</v>
      </c>
      <c r="C10" s="360" t="str">
        <f>IF(Souhrn!$L$12&gt;0,"2.4","2.3")</f>
        <v>2.3</v>
      </c>
      <c r="D10" s="302">
        <v>152</v>
      </c>
      <c r="E10" s="604" t="s">
        <v>55</v>
      </c>
      <c r="F10" s="604"/>
      <c r="G10" s="604"/>
      <c r="H10" s="605"/>
      <c r="I10" s="59">
        <v>1611</v>
      </c>
      <c r="J10" s="276">
        <v>0</v>
      </c>
      <c r="K10" s="133">
        <f>J10</f>
        <v>0</v>
      </c>
      <c r="L10" s="55">
        <f>I10*K10</f>
        <v>0</v>
      </c>
      <c r="M10" s="284">
        <f t="shared" si="0"/>
        <v>0</v>
      </c>
      <c r="N10" s="12"/>
      <c r="O10" s="280"/>
    </row>
    <row r="11" spans="2:15" s="1" customFormat="1" ht="18" thickBot="1" x14ac:dyDescent="0.5">
      <c r="B11" s="64" t="s">
        <v>32</v>
      </c>
      <c r="C11" s="355"/>
      <c r="D11" s="65"/>
      <c r="E11" s="65"/>
      <c r="F11" s="65"/>
      <c r="G11" s="272" t="str">
        <f>IF($L$7&gt;$G$5,"hodnota není v limitu"," možno ještě rozdělit")</f>
        <v xml:space="preserve"> možno ještě rozdělit</v>
      </c>
      <c r="H11" s="65"/>
      <c r="I11" s="185">
        <f>IF($L$7&gt;$G$5," ",K11 )</f>
        <v>0</v>
      </c>
      <c r="J11" s="185"/>
      <c r="K11" s="66">
        <f>G5-L11</f>
        <v>0</v>
      </c>
      <c r="L11" s="67">
        <f>SUM(L8:L10)</f>
        <v>0</v>
      </c>
      <c r="M11" s="284"/>
      <c r="N11" s="12"/>
      <c r="O11" s="11"/>
    </row>
    <row r="12" spans="2:15" s="1" customFormat="1" ht="29.25" hidden="1" customHeight="1" x14ac:dyDescent="0.45">
      <c r="B12" s="223">
        <f>F12+E12</f>
        <v>0</v>
      </c>
      <c r="C12" s="356"/>
      <c r="D12" s="186"/>
      <c r="E12" s="186">
        <f>L8+L9</f>
        <v>0</v>
      </c>
      <c r="F12" s="186">
        <f>L10</f>
        <v>0</v>
      </c>
      <c r="G12" s="186"/>
      <c r="H12" s="186"/>
      <c r="I12" s="263">
        <f>L10</f>
        <v>0</v>
      </c>
      <c r="J12" s="187"/>
      <c r="K12" s="138"/>
      <c r="L12" s="264">
        <f>L8+L9</f>
        <v>0</v>
      </c>
      <c r="M12" s="284"/>
      <c r="N12" s="12"/>
      <c r="O12" s="11"/>
    </row>
    <row r="13" spans="2:15" s="1" customFormat="1" ht="21" hidden="1" customHeight="1" thickBot="1" x14ac:dyDescent="0.5">
      <c r="B13" s="188"/>
      <c r="C13" s="357"/>
      <c r="D13" s="139"/>
      <c r="E13" s="139" t="s">
        <v>102</v>
      </c>
      <c r="F13" s="189" t="s">
        <v>103</v>
      </c>
      <c r="G13" s="139"/>
      <c r="H13" s="190"/>
      <c r="I13" s="139">
        <v>152</v>
      </c>
      <c r="J13" s="139">
        <v>148</v>
      </c>
      <c r="K13" s="139"/>
      <c r="L13" s="140">
        <v>149</v>
      </c>
      <c r="M13" s="284"/>
      <c r="N13" s="12"/>
      <c r="O13" s="11"/>
    </row>
    <row r="14" spans="2:15" s="11" customFormat="1" x14ac:dyDescent="0.45">
      <c r="B14" s="191"/>
      <c r="C14" s="312"/>
      <c r="L14" s="192"/>
      <c r="M14" s="284"/>
      <c r="N14" s="12"/>
    </row>
    <row r="15" spans="2:15" s="11" customFormat="1" x14ac:dyDescent="0.45">
      <c r="B15" s="191"/>
      <c r="C15" s="312"/>
      <c r="L15" s="193"/>
      <c r="M15" s="284"/>
      <c r="N15" s="12"/>
    </row>
    <row r="16" spans="2:15" s="11" customFormat="1" x14ac:dyDescent="0.45">
      <c r="B16" s="191"/>
      <c r="C16" s="312"/>
      <c r="L16" s="193"/>
      <c r="M16" s="284"/>
      <c r="N16" s="12"/>
    </row>
    <row r="17" spans="2:15" s="11" customFormat="1" x14ac:dyDescent="0.45">
      <c r="B17" s="191"/>
      <c r="C17" s="312"/>
      <c r="L17" s="193"/>
      <c r="M17" s="284"/>
      <c r="N17" s="12"/>
    </row>
    <row r="18" spans="2:15" s="11" customFormat="1" x14ac:dyDescent="0.45">
      <c r="B18" s="191"/>
      <c r="C18" s="312"/>
      <c r="L18" s="193"/>
      <c r="M18" s="284"/>
      <c r="N18" s="12"/>
    </row>
    <row r="19" spans="2:15" s="11" customFormat="1" x14ac:dyDescent="0.45">
      <c r="B19" s="191"/>
      <c r="C19" s="312"/>
      <c r="L19" s="193"/>
      <c r="M19" s="284"/>
      <c r="N19" s="12"/>
    </row>
    <row r="20" spans="2:15" s="11" customFormat="1" x14ac:dyDescent="0.45">
      <c r="B20" s="191"/>
      <c r="C20" s="312"/>
      <c r="L20" s="193"/>
      <c r="M20" s="284"/>
      <c r="N20" s="12"/>
    </row>
    <row r="21" spans="2:15" x14ac:dyDescent="0.45">
      <c r="M21" s="284"/>
      <c r="N21" s="12"/>
      <c r="O21" s="11"/>
    </row>
    <row r="22" spans="2:15" x14ac:dyDescent="0.45">
      <c r="M22" s="284"/>
      <c r="N22" s="12"/>
      <c r="O22" s="11"/>
    </row>
    <row r="23" spans="2:15" x14ac:dyDescent="0.45">
      <c r="M23" s="284"/>
      <c r="N23" s="12"/>
      <c r="O23" s="11"/>
    </row>
    <row r="24" spans="2:15" x14ac:dyDescent="0.45">
      <c r="M24" s="284"/>
      <c r="N24" s="12"/>
      <c r="O24" s="11"/>
    </row>
    <row r="25" spans="2:15" x14ac:dyDescent="0.45">
      <c r="M25" s="284"/>
      <c r="N25" s="12"/>
      <c r="O25" s="11"/>
    </row>
    <row r="26" spans="2:15" x14ac:dyDescent="0.45">
      <c r="M26" s="284"/>
      <c r="N26" s="12"/>
      <c r="O26" s="11"/>
    </row>
    <row r="27" spans="2:15" x14ac:dyDescent="0.45">
      <c r="M27" s="284"/>
      <c r="N27" s="12"/>
      <c r="O27" s="11"/>
    </row>
    <row r="28" spans="2:15" x14ac:dyDescent="0.45">
      <c r="O28" s="11"/>
    </row>
    <row r="29" spans="2:15" x14ac:dyDescent="0.45">
      <c r="O29" s="11"/>
    </row>
  </sheetData>
  <sheetProtection algorithmName="SHA-512" hashValue="Y+A1155RD8djaX2zms0sGcYQ49GsvVdOWGa2ejZi3M45porXe+1obs8KRf1VBLiYeAjy2jRMYZB/8+KuzbSKkA==" saltValue="03+g3VKHpPvkuoeYn8oTuQ==" spinCount="100000" sheet="1" objects="1" scenarios="1" autoFilter="0"/>
  <mergeCells count="8">
    <mergeCell ref="O2:O6"/>
    <mergeCell ref="E8:H8"/>
    <mergeCell ref="E9:H9"/>
    <mergeCell ref="E10:H10"/>
    <mergeCell ref="I2:I6"/>
    <mergeCell ref="J2:J6"/>
    <mergeCell ref="B3:H3"/>
    <mergeCell ref="L2:L6"/>
  </mergeCells>
  <phoneticPr fontId="52" type="noConversion"/>
  <conditionalFormatting sqref="E5">
    <cfRule type="expression" dxfId="4" priority="5">
      <formula>$K$6=1</formula>
    </cfRule>
    <cfRule type="cellIs" dxfId="3" priority="6" stopIfTrue="1" operator="lessThan">
      <formula>0</formula>
    </cfRule>
    <cfRule type="cellIs" dxfId="2" priority="7" operator="greaterThan">
      <formula>2000</formula>
    </cfRule>
  </conditionalFormatting>
  <conditionalFormatting sqref="G7:L7 G11:L11">
    <cfRule type="expression" dxfId="1" priority="110" stopIfTrue="1">
      <formula>$L$11&gt;$G$5</formula>
    </cfRule>
  </conditionalFormatting>
  <conditionalFormatting sqref="N8:N10">
    <cfRule type="expression" dxfId="0" priority="1">
      <formula>M8=1</formula>
    </cfRule>
  </conditionalFormatting>
  <dataValidations count="1">
    <dataValidation type="whole" allowBlank="1" showInputMessage="1" showErrorMessage="1" sqref="J8:J10" xr:uid="{00000000-0002-0000-0800-000000000000}">
      <formula1>0</formula1>
      <formula2>999999</formula2>
    </dataValidation>
  </dataValidations>
  <hyperlinks>
    <hyperlink ref="B1:E1" location="'Úvodní strana'!A1" display="zpět na hlavní stranu" xr:uid="{00000000-0004-0000-08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7"/>
  <sheetViews>
    <sheetView workbookViewId="0">
      <selection activeCell="D18" sqref="D18"/>
    </sheetView>
  </sheetViews>
  <sheetFormatPr defaultRowHeight="14.5" x14ac:dyDescent="0.35"/>
  <sheetData>
    <row r="1" spans="1:7" x14ac:dyDescent="0.35">
      <c r="A1">
        <v>0</v>
      </c>
    </row>
    <row r="2" spans="1:7" x14ac:dyDescent="0.35">
      <c r="A2">
        <v>1</v>
      </c>
    </row>
    <row r="3" spans="1:7" x14ac:dyDescent="0.35">
      <c r="A3">
        <v>2</v>
      </c>
    </row>
    <row r="4" spans="1:7" x14ac:dyDescent="0.35">
      <c r="A4">
        <v>3</v>
      </c>
    </row>
    <row r="5" spans="1:7" x14ac:dyDescent="0.35">
      <c r="A5">
        <v>4</v>
      </c>
    </row>
    <row r="6" spans="1:7" x14ac:dyDescent="0.35">
      <c r="A6">
        <v>5</v>
      </c>
    </row>
    <row r="7" spans="1:7" x14ac:dyDescent="0.35">
      <c r="A7">
        <v>6</v>
      </c>
      <c r="G7" s="111"/>
    </row>
    <row r="8" spans="1:7" x14ac:dyDescent="0.35">
      <c r="A8">
        <v>7</v>
      </c>
      <c r="G8" s="111"/>
    </row>
    <row r="9" spans="1:7" x14ac:dyDescent="0.35">
      <c r="A9">
        <v>8</v>
      </c>
      <c r="G9" s="111"/>
    </row>
    <row r="10" spans="1:7" x14ac:dyDescent="0.35">
      <c r="A10">
        <v>9</v>
      </c>
      <c r="G10" s="111"/>
    </row>
    <row r="11" spans="1:7" x14ac:dyDescent="0.35">
      <c r="A11">
        <v>10</v>
      </c>
      <c r="G11" s="111"/>
    </row>
    <row r="12" spans="1:7" x14ac:dyDescent="0.35">
      <c r="A12">
        <v>11</v>
      </c>
    </row>
    <row r="13" spans="1:7" x14ac:dyDescent="0.35">
      <c r="A13">
        <v>12</v>
      </c>
    </row>
    <row r="14" spans="1:7" x14ac:dyDescent="0.35">
      <c r="A14">
        <v>13</v>
      </c>
    </row>
    <row r="15" spans="1:7" x14ac:dyDescent="0.35">
      <c r="A15">
        <v>14</v>
      </c>
    </row>
    <row r="16" spans="1:7" x14ac:dyDescent="0.35">
      <c r="A16">
        <v>15</v>
      </c>
    </row>
    <row r="17" spans="1:1" x14ac:dyDescent="0.35">
      <c r="A17">
        <v>16</v>
      </c>
    </row>
    <row r="18" spans="1:1" x14ac:dyDescent="0.35">
      <c r="A18">
        <v>17</v>
      </c>
    </row>
    <row r="19" spans="1:1" x14ac:dyDescent="0.35">
      <c r="A19">
        <v>18</v>
      </c>
    </row>
    <row r="20" spans="1:1" x14ac:dyDescent="0.35">
      <c r="A20">
        <v>19</v>
      </c>
    </row>
    <row r="21" spans="1:1" x14ac:dyDescent="0.35">
      <c r="A21">
        <v>20</v>
      </c>
    </row>
    <row r="22" spans="1:1" x14ac:dyDescent="0.35">
      <c r="A22">
        <v>21</v>
      </c>
    </row>
    <row r="23" spans="1:1" x14ac:dyDescent="0.35">
      <c r="A23">
        <v>22</v>
      </c>
    </row>
    <row r="24" spans="1:1" x14ac:dyDescent="0.35">
      <c r="A24">
        <v>23</v>
      </c>
    </row>
    <row r="25" spans="1:1" x14ac:dyDescent="0.35">
      <c r="A25">
        <v>24</v>
      </c>
    </row>
    <row r="26" spans="1:1" x14ac:dyDescent="0.35">
      <c r="A26">
        <v>25</v>
      </c>
    </row>
    <row r="27" spans="1:1" x14ac:dyDescent="0.35">
      <c r="A27">
        <v>26</v>
      </c>
    </row>
    <row r="28" spans="1:1" x14ac:dyDescent="0.35">
      <c r="A28">
        <v>27</v>
      </c>
    </row>
    <row r="29" spans="1:1" x14ac:dyDescent="0.35">
      <c r="A29">
        <v>28</v>
      </c>
    </row>
    <row r="30" spans="1:1" x14ac:dyDescent="0.35">
      <c r="A30">
        <v>29</v>
      </c>
    </row>
    <row r="31" spans="1:1" x14ac:dyDescent="0.35">
      <c r="A31">
        <v>30</v>
      </c>
    </row>
    <row r="32" spans="1:1" x14ac:dyDescent="0.35">
      <c r="A32">
        <v>31</v>
      </c>
    </row>
    <row r="33" spans="1:1" x14ac:dyDescent="0.35">
      <c r="A33">
        <v>32</v>
      </c>
    </row>
    <row r="34" spans="1:1" x14ac:dyDescent="0.35">
      <c r="A34">
        <v>33</v>
      </c>
    </row>
    <row r="35" spans="1:1" x14ac:dyDescent="0.35">
      <c r="A35">
        <v>34</v>
      </c>
    </row>
    <row r="36" spans="1:1" x14ac:dyDescent="0.35">
      <c r="A36">
        <v>35</v>
      </c>
    </row>
    <row r="37" spans="1:1" x14ac:dyDescent="0.35">
      <c r="A37">
        <v>36</v>
      </c>
    </row>
  </sheetData>
  <sheetProtection algorithmName="SHA-512" hashValue="+rZdczjGvs7U+K1GE3b0gYKqHwKuNnAQM6dzEj29NE+MPtXyGqL+Xv8W9/BDH7f9SWNfBJ1QNYeI9HEJ1D2fpg==" saltValue="h44aNjBgJAgY4KpNIjrlTw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15OPMSMT0001-78-41502</_dlc_DocId>
    <_dlc_DocIdUrl xmlns="0104a4cd-1400-468e-be1b-c7aad71d7d5a">
      <Url>https://op.msmt.cz/_layouts/15/DocIdRedir.aspx?ID=15OPMSMT0001-78-41502</Url>
      <Description>15OPMSMT0001-78-41502</Description>
    </_dlc_DocIdUrl>
  </documentManagement>
</p:properties>
</file>

<file path=customXml/itemProps1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1DD11DD-E6A7-40E7-A806-D37CF0CB6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6C8507-BCC9-4E6E-BD00-00A048FE828A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Úvodní strana</vt:lpstr>
      <vt:lpstr>Souhrn</vt:lpstr>
      <vt:lpstr>MŠ</vt:lpstr>
      <vt:lpstr>ZŠ</vt:lpstr>
      <vt:lpstr>ŠD</vt:lpstr>
      <vt:lpstr>ŠK</vt:lpstr>
      <vt:lpstr>SVČ</vt:lpstr>
      <vt:lpstr>ZUŠ</vt:lpstr>
      <vt:lpstr>data</vt:lpstr>
      <vt:lpstr>Souhrn!_Toc451172786</vt:lpstr>
      <vt:lpstr>Souhrn!_Toc451172787</vt:lpstr>
      <vt:lpstr>'Úvodní strana'!Oblast_tisku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Soběslavská Jana</cp:lastModifiedBy>
  <cp:lastPrinted>2024-09-20T13:04:39Z</cp:lastPrinted>
  <dcterms:created xsi:type="dcterms:W3CDTF">2016-02-29T09:42:03Z</dcterms:created>
  <dcterms:modified xsi:type="dcterms:W3CDTF">2024-09-20T13:17:06Z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6e57d3cc-827d-4ede-ae8a-1692da39241e</vt:lpwstr>
  </property>
</Properties>
</file>